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zekér Andrea 2020\Testületi_ülések_anyagai\09.30\"/>
    </mc:Choice>
  </mc:AlternateContent>
  <bookViews>
    <workbookView xWindow="0" yWindow="0" windowWidth="28800" windowHeight="12300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Céltartalék" sheetId="14" r:id="rId6"/>
    <sheet name="Munka1" sheetId="15" r:id="rId7"/>
  </sheets>
  <definedNames>
    <definedName name="_xlnm._FilterDatabase" localSheetId="4" hidden="1">Felhalmozás!$A$8:$H$8</definedName>
    <definedName name="_xlnm._FilterDatabase" localSheetId="3" hidden="1">ovi!$A$4:$U$624</definedName>
    <definedName name="_xlnm._FilterDatabase" localSheetId="2" hidden="1">ÖNK!$A$4:$T$661</definedName>
    <definedName name="_xlnm._FilterDatabase" localSheetId="1" hidden="1">össz!$A$7:$Q$635</definedName>
    <definedName name="_xlnm.Print_Titles" localSheetId="4">Felhalmozás!$5:$7</definedName>
    <definedName name="_xlnm.Print_Titles" localSheetId="2">ÖNK!$4:$4</definedName>
    <definedName name="_xlnm.Print_Titles" localSheetId="1">össz!$7:$7</definedName>
    <definedName name="_xlnm.Print_Area" localSheetId="0">Címrend!$A$1:$C$16</definedName>
    <definedName name="_xlnm.Print_Area" localSheetId="4">Felhalmozás!$A$1:$E$34</definedName>
    <definedName name="_xlnm.Print_Area" localSheetId="3">ovi!$A$1:$D$624</definedName>
    <definedName name="_xlnm.Print_Area" localSheetId="2">ÖNK!$A$1:$D$661</definedName>
    <definedName name="_xlnm.Print_Area" localSheetId="1">össz!$A$1:$D$630</definedName>
  </definedNames>
  <calcPr calcId="162913"/>
</workbook>
</file>

<file path=xl/calcChain.xml><?xml version="1.0" encoding="utf-8"?>
<calcChain xmlns="http://schemas.openxmlformats.org/spreadsheetml/2006/main">
  <c r="C643" i="2" l="1"/>
  <c r="C642" i="2"/>
  <c r="D643" i="2"/>
  <c r="D642" i="2"/>
  <c r="D637" i="2"/>
  <c r="E593" i="2"/>
  <c r="E540" i="2"/>
  <c r="E401" i="2"/>
  <c r="E365" i="2"/>
  <c r="E15" i="5"/>
  <c r="D15" i="5"/>
  <c r="C19" i="14"/>
  <c r="B19" i="14"/>
  <c r="D629" i="2"/>
  <c r="D630" i="2" s="1"/>
  <c r="D635" i="2" s="1"/>
  <c r="D617" i="2"/>
  <c r="D627" i="2" s="1"/>
  <c r="D613" i="2"/>
  <c r="D610" i="2"/>
  <c r="D609" i="2"/>
  <c r="D540" i="2"/>
  <c r="D534" i="2"/>
  <c r="D535" i="2"/>
  <c r="C534" i="2"/>
  <c r="D401" i="2"/>
  <c r="D393" i="2"/>
  <c r="C393" i="2"/>
  <c r="D382" i="2"/>
  <c r="D391" i="2"/>
  <c r="D179" i="2"/>
  <c r="D26" i="4"/>
  <c r="D26" i="2"/>
  <c r="D24" i="2"/>
  <c r="D23" i="2"/>
  <c r="D20" i="2"/>
  <c r="D17" i="2"/>
  <c r="D16" i="2"/>
  <c r="D11" i="2"/>
  <c r="D22" i="2" s="1"/>
  <c r="D671" i="3"/>
  <c r="D72" i="3"/>
  <c r="C629" i="2"/>
  <c r="D670" i="3"/>
  <c r="C670" i="3"/>
  <c r="C669" i="3"/>
  <c r="D664" i="3"/>
  <c r="D665" i="3"/>
  <c r="D666" i="3"/>
  <c r="D661" i="3"/>
  <c r="C661" i="3"/>
  <c r="C666" i="3"/>
  <c r="C665" i="3"/>
  <c r="C664" i="3"/>
  <c r="C663" i="3"/>
  <c r="D240" i="3"/>
  <c r="D624" i="3"/>
  <c r="D432" i="3"/>
  <c r="D571" i="3"/>
  <c r="D385" i="3"/>
  <c r="D390" i="3"/>
  <c r="D324" i="3"/>
  <c r="D321" i="3"/>
  <c r="D320" i="3"/>
  <c r="D319" i="3"/>
  <c r="D248" i="3"/>
  <c r="D242" i="3"/>
  <c r="D92" i="3"/>
  <c r="D81" i="3"/>
  <c r="D396" i="3" l="1"/>
  <c r="D17" i="3"/>
  <c r="D5" i="3"/>
  <c r="D26" i="3"/>
  <c r="D104" i="4"/>
  <c r="D81" i="4"/>
  <c r="D61" i="4"/>
  <c r="E33" i="5" l="1"/>
  <c r="D33" i="5"/>
  <c r="E31" i="5"/>
  <c r="D30" i="5"/>
  <c r="D31" i="5" s="1"/>
  <c r="D22" i="5"/>
  <c r="E20" i="5"/>
  <c r="D20" i="5"/>
  <c r="E16" i="5"/>
  <c r="E24" i="5" s="1"/>
  <c r="E25" i="5" s="1"/>
  <c r="E34" i="5" s="1"/>
  <c r="D16" i="5"/>
  <c r="E14" i="5"/>
  <c r="D14" i="5"/>
  <c r="E11" i="5"/>
  <c r="D11" i="5"/>
  <c r="C14" i="14"/>
  <c r="B14" i="14"/>
  <c r="D531" i="2"/>
  <c r="D593" i="2" s="1"/>
  <c r="D509" i="2"/>
  <c r="D486" i="2"/>
  <c r="D466" i="2"/>
  <c r="D365" i="2"/>
  <c r="D359" i="2"/>
  <c r="D329" i="2"/>
  <c r="D326" i="2"/>
  <c r="D325" i="2"/>
  <c r="D324" i="2"/>
  <c r="D323" i="2"/>
  <c r="D258" i="2"/>
  <c r="D255" i="2"/>
  <c r="D253" i="2"/>
  <c r="D250" i="2"/>
  <c r="D247" i="2"/>
  <c r="D244" i="2"/>
  <c r="D210" i="2"/>
  <c r="D203" i="2"/>
  <c r="D174" i="2"/>
  <c r="D152" i="2"/>
  <c r="D107" i="2"/>
  <c r="D95" i="2"/>
  <c r="D94" i="2"/>
  <c r="D91" i="2"/>
  <c r="D86" i="2"/>
  <c r="D85" i="2"/>
  <c r="D84" i="2"/>
  <c r="D82" i="2"/>
  <c r="D79" i="2"/>
  <c r="D77" i="2"/>
  <c r="D76" i="2"/>
  <c r="D75" i="2"/>
  <c r="D71" i="2"/>
  <c r="D70" i="2"/>
  <c r="D69" i="2"/>
  <c r="D68" i="2"/>
  <c r="D64" i="2"/>
  <c r="D63" i="2"/>
  <c r="D62" i="2"/>
  <c r="D61" i="2"/>
  <c r="D57" i="2"/>
  <c r="D55" i="2"/>
  <c r="D49" i="2"/>
  <c r="D48" i="2"/>
  <c r="D47" i="2"/>
  <c r="D46" i="2"/>
  <c r="D44" i="2"/>
  <c r="D41" i="2"/>
  <c r="D40" i="2"/>
  <c r="D37" i="2"/>
  <c r="D35" i="2"/>
  <c r="D32" i="2"/>
  <c r="D29" i="2"/>
  <c r="D8" i="2"/>
  <c r="D633" i="4"/>
  <c r="D101" i="4"/>
  <c r="D105" i="4" s="1"/>
  <c r="D75" i="4"/>
  <c r="D64" i="4"/>
  <c r="D57" i="4"/>
  <c r="D53" i="4"/>
  <c r="D56" i="4" s="1"/>
  <c r="D39" i="4"/>
  <c r="D33" i="4"/>
  <c r="D48" i="4" s="1"/>
  <c r="D25" i="4"/>
  <c r="D23" i="4"/>
  <c r="D19" i="4"/>
  <c r="D254" i="3"/>
  <c r="D249" i="3"/>
  <c r="D227" i="3"/>
  <c r="D173" i="3"/>
  <c r="D176" i="2" s="1"/>
  <c r="D101" i="3"/>
  <c r="D105" i="3" s="1"/>
  <c r="D108" i="2" s="1"/>
  <c r="D86" i="3"/>
  <c r="D89" i="2" s="1"/>
  <c r="D75" i="3"/>
  <c r="D71" i="3"/>
  <c r="D74" i="2" s="1"/>
  <c r="D64" i="3"/>
  <c r="D67" i="2" s="1"/>
  <c r="D57" i="3"/>
  <c r="D60" i="2" s="1"/>
  <c r="D53" i="3"/>
  <c r="D56" i="2" s="1"/>
  <c r="D49" i="3"/>
  <c r="D52" i="2" s="1"/>
  <c r="D39" i="3"/>
  <c r="D33" i="3"/>
  <c r="D25" i="3"/>
  <c r="D23" i="3"/>
  <c r="D19" i="3"/>
  <c r="C633" i="4"/>
  <c r="C101" i="4"/>
  <c r="C105" i="4" s="1"/>
  <c r="C75" i="4"/>
  <c r="C64" i="4"/>
  <c r="C84" i="4" s="1"/>
  <c r="C57" i="4"/>
  <c r="C53" i="4"/>
  <c r="C56" i="4" s="1"/>
  <c r="C39" i="4"/>
  <c r="C33" i="4"/>
  <c r="C25" i="4"/>
  <c r="C23" i="4"/>
  <c r="C19" i="4"/>
  <c r="C254" i="3"/>
  <c r="C249" i="3"/>
  <c r="C227" i="3"/>
  <c r="C240" i="3" s="1"/>
  <c r="C173" i="3"/>
  <c r="C101" i="3"/>
  <c r="C105" i="3" s="1"/>
  <c r="C86" i="3"/>
  <c r="C75" i="3"/>
  <c r="C71" i="3"/>
  <c r="C64" i="3"/>
  <c r="C57" i="3"/>
  <c r="C53" i="3"/>
  <c r="C49" i="3"/>
  <c r="C39" i="3"/>
  <c r="C33" i="3"/>
  <c r="C25" i="3"/>
  <c r="C23" i="3"/>
  <c r="C19" i="3"/>
  <c r="I639" i="3"/>
  <c r="I641" i="3" s="1"/>
  <c r="I648" i="3" s="1"/>
  <c r="I239" i="3"/>
  <c r="I57" i="3"/>
  <c r="J614" i="4"/>
  <c r="J607" i="4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W240" i="3" s="1"/>
  <c r="J101" i="3"/>
  <c r="J105" i="3" s="1"/>
  <c r="K101" i="3"/>
  <c r="K105" i="3" s="1"/>
  <c r="L101" i="3"/>
  <c r="L105" i="3" s="1"/>
  <c r="M101" i="3"/>
  <c r="M105" i="3" s="1"/>
  <c r="N101" i="3"/>
  <c r="N105" i="3" s="1"/>
  <c r="O101" i="3"/>
  <c r="O105" i="3" s="1"/>
  <c r="P101" i="3"/>
  <c r="P105" i="3" s="1"/>
  <c r="Q101" i="3"/>
  <c r="Q105" i="3" s="1"/>
  <c r="R101" i="3"/>
  <c r="R105" i="3" s="1"/>
  <c r="S101" i="3"/>
  <c r="S105" i="3" s="1"/>
  <c r="T101" i="3"/>
  <c r="T105" i="3" s="1"/>
  <c r="U101" i="3"/>
  <c r="U105" i="3" s="1"/>
  <c r="V101" i="3"/>
  <c r="V105" i="3" s="1"/>
  <c r="W101" i="3"/>
  <c r="W105" i="3" s="1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J71" i="3"/>
  <c r="K71" i="3"/>
  <c r="L71" i="3"/>
  <c r="M71" i="3"/>
  <c r="N71" i="3"/>
  <c r="P71" i="3"/>
  <c r="Q71" i="3"/>
  <c r="R71" i="3"/>
  <c r="S71" i="3"/>
  <c r="T71" i="3"/>
  <c r="U71" i="3"/>
  <c r="V71" i="3"/>
  <c r="W71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J57" i="3"/>
  <c r="K57" i="3"/>
  <c r="L57" i="3"/>
  <c r="M57" i="3"/>
  <c r="N57" i="3"/>
  <c r="O57" i="3"/>
  <c r="P57" i="3"/>
  <c r="Q57" i="3"/>
  <c r="S57" i="3"/>
  <c r="T57" i="3"/>
  <c r="U57" i="3"/>
  <c r="V57" i="3"/>
  <c r="W57" i="3"/>
  <c r="J49" i="3"/>
  <c r="K49" i="3"/>
  <c r="L49" i="3"/>
  <c r="M49" i="3"/>
  <c r="N49" i="3"/>
  <c r="O49" i="3"/>
  <c r="P49" i="3"/>
  <c r="Q49" i="3"/>
  <c r="Q56" i="3" s="1"/>
  <c r="R49" i="3"/>
  <c r="S49" i="3"/>
  <c r="T49" i="3"/>
  <c r="U49" i="3"/>
  <c r="V49" i="3"/>
  <c r="V56" i="3" s="1"/>
  <c r="W49" i="3"/>
  <c r="W56" i="3" s="1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I23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I19" i="3"/>
  <c r="O396" i="3"/>
  <c r="J562" i="3"/>
  <c r="K562" i="3"/>
  <c r="L562" i="3"/>
  <c r="M562" i="3"/>
  <c r="N562" i="3"/>
  <c r="O562" i="3"/>
  <c r="P562" i="3"/>
  <c r="Q562" i="3"/>
  <c r="R562" i="3"/>
  <c r="S562" i="3"/>
  <c r="T562" i="3"/>
  <c r="U562" i="3"/>
  <c r="V562" i="3"/>
  <c r="V624" i="3" s="1"/>
  <c r="W562" i="3"/>
  <c r="W624" i="3" s="1"/>
  <c r="C17" i="2"/>
  <c r="C25" i="2"/>
  <c r="C43" i="2"/>
  <c r="C55" i="2"/>
  <c r="C72" i="2"/>
  <c r="C98" i="2"/>
  <c r="C113" i="2"/>
  <c r="C129" i="2"/>
  <c r="C152" i="2"/>
  <c r="C166" i="2"/>
  <c r="C177" i="2"/>
  <c r="C191" i="2"/>
  <c r="C217" i="2"/>
  <c r="C219" i="2"/>
  <c r="C247" i="2"/>
  <c r="C250" i="2"/>
  <c r="C253" i="2"/>
  <c r="C255" i="2"/>
  <c r="C258" i="2"/>
  <c r="C295" i="2"/>
  <c r="C324" i="2"/>
  <c r="C325" i="2"/>
  <c r="C326" i="2"/>
  <c r="C327" i="2"/>
  <c r="C328" i="2"/>
  <c r="C370" i="2"/>
  <c r="C423" i="2"/>
  <c r="C472" i="2"/>
  <c r="C594" i="2"/>
  <c r="K661" i="3"/>
  <c r="C531" i="2"/>
  <c r="I562" i="3"/>
  <c r="C323" i="2"/>
  <c r="C220" i="2"/>
  <c r="B22" i="5"/>
  <c r="C31" i="5"/>
  <c r="I610" i="4"/>
  <c r="I49" i="3"/>
  <c r="W86" i="3"/>
  <c r="V86" i="3"/>
  <c r="I324" i="3"/>
  <c r="J324" i="3"/>
  <c r="J396" i="3" s="1"/>
  <c r="U173" i="3"/>
  <c r="J648" i="3"/>
  <c r="J597" i="3"/>
  <c r="K597" i="3"/>
  <c r="L597" i="3"/>
  <c r="M597" i="3"/>
  <c r="N597" i="3"/>
  <c r="O597" i="3"/>
  <c r="P597" i="3"/>
  <c r="Q597" i="3"/>
  <c r="R597" i="3"/>
  <c r="S597" i="3"/>
  <c r="T597" i="3"/>
  <c r="U597" i="3"/>
  <c r="I571" i="3"/>
  <c r="J571" i="3"/>
  <c r="K571" i="3"/>
  <c r="L571" i="3"/>
  <c r="M571" i="3"/>
  <c r="N571" i="3"/>
  <c r="O571" i="3"/>
  <c r="P571" i="3"/>
  <c r="Q571" i="3"/>
  <c r="R571" i="3"/>
  <c r="S571" i="3"/>
  <c r="T571" i="3"/>
  <c r="U571" i="3"/>
  <c r="I470" i="3"/>
  <c r="I518" i="3" s="1"/>
  <c r="I462" i="3"/>
  <c r="I254" i="3"/>
  <c r="I249" i="3"/>
  <c r="I227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I105" i="3"/>
  <c r="I86" i="3"/>
  <c r="I91" i="3" s="1"/>
  <c r="J86" i="3"/>
  <c r="J91" i="3" s="1"/>
  <c r="K86" i="3"/>
  <c r="K91" i="3" s="1"/>
  <c r="L86" i="3"/>
  <c r="L91" i="3" s="1"/>
  <c r="M86" i="3"/>
  <c r="M91" i="3" s="1"/>
  <c r="N86" i="3"/>
  <c r="N91" i="3" s="1"/>
  <c r="O86" i="3"/>
  <c r="O91" i="3" s="1"/>
  <c r="P86" i="3"/>
  <c r="P91" i="3" s="1"/>
  <c r="Q86" i="3"/>
  <c r="Q91" i="3" s="1"/>
  <c r="R86" i="3"/>
  <c r="R91" i="3" s="1"/>
  <c r="T86" i="3"/>
  <c r="T91" i="3" s="1"/>
  <c r="U86" i="3"/>
  <c r="U91" i="3" s="1"/>
  <c r="X86" i="3"/>
  <c r="Y86" i="3"/>
  <c r="Z86" i="3"/>
  <c r="AA86" i="3"/>
  <c r="AB86" i="3"/>
  <c r="AC86" i="3"/>
  <c r="AD86" i="3"/>
  <c r="S91" i="3"/>
  <c r="I75" i="3"/>
  <c r="I71" i="3"/>
  <c r="I64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I39" i="3"/>
  <c r="I48" i="3" s="1"/>
  <c r="I25" i="3"/>
  <c r="H614" i="4"/>
  <c r="H624" i="4" s="1"/>
  <c r="H57" i="4"/>
  <c r="B11" i="5"/>
  <c r="C11" i="5"/>
  <c r="B14" i="5"/>
  <c r="C14" i="5"/>
  <c r="B16" i="5"/>
  <c r="B25" i="5" s="1"/>
  <c r="B34" i="5" s="1"/>
  <c r="C16" i="5"/>
  <c r="C24" i="5" s="1"/>
  <c r="C25" i="5" s="1"/>
  <c r="C34" i="5" s="1"/>
  <c r="B20" i="5"/>
  <c r="C20" i="5"/>
  <c r="B30" i="5"/>
  <c r="B33" i="5"/>
  <c r="C33" i="5"/>
  <c r="C9" i="2"/>
  <c r="C10" i="2"/>
  <c r="C11" i="2"/>
  <c r="C12" i="2"/>
  <c r="C13" i="2"/>
  <c r="C18" i="2"/>
  <c r="C19" i="2"/>
  <c r="C20" i="2"/>
  <c r="C21" i="2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W19" i="4"/>
  <c r="C23" i="2"/>
  <c r="C24" i="2"/>
  <c r="H23" i="4"/>
  <c r="I23" i="4"/>
  <c r="I24" i="4" s="1"/>
  <c r="J23" i="4"/>
  <c r="K23" i="4"/>
  <c r="L23" i="4"/>
  <c r="M23" i="4"/>
  <c r="M24" i="4" s="1"/>
  <c r="N23" i="4"/>
  <c r="O23" i="4"/>
  <c r="P23" i="4"/>
  <c r="Q23" i="4"/>
  <c r="Q24" i="4" s="1"/>
  <c r="R23" i="4"/>
  <c r="S23" i="4"/>
  <c r="T23" i="4"/>
  <c r="U23" i="4"/>
  <c r="W23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W25" i="4"/>
  <c r="C31" i="2"/>
  <c r="C34" i="2"/>
  <c r="C35" i="2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C38" i="2"/>
  <c r="C41" i="2"/>
  <c r="H39" i="4"/>
  <c r="I39" i="4"/>
  <c r="J39" i="4"/>
  <c r="K39" i="4"/>
  <c r="L39" i="4"/>
  <c r="M39" i="4"/>
  <c r="M48" i="4" s="1"/>
  <c r="N39" i="4"/>
  <c r="O39" i="4"/>
  <c r="O48" i="4" s="1"/>
  <c r="P39" i="4"/>
  <c r="Q39" i="4"/>
  <c r="Q48" i="4" s="1"/>
  <c r="R39" i="4"/>
  <c r="S39" i="4"/>
  <c r="T39" i="4"/>
  <c r="U39" i="4"/>
  <c r="C48" i="2"/>
  <c r="C49" i="2"/>
  <c r="U47" i="4"/>
  <c r="C50" i="2"/>
  <c r="W48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C53" i="2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V56" i="4" s="1"/>
  <c r="C57" i="2"/>
  <c r="W56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C61" i="2"/>
  <c r="C62" i="2"/>
  <c r="C64" i="2"/>
  <c r="C65" i="2"/>
  <c r="C66" i="2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C73" i="2"/>
  <c r="H71" i="4"/>
  <c r="I71" i="4"/>
  <c r="J71" i="4"/>
  <c r="J84" i="4" s="1"/>
  <c r="K71" i="4"/>
  <c r="L71" i="4"/>
  <c r="M71" i="4"/>
  <c r="N71" i="4"/>
  <c r="O71" i="4"/>
  <c r="P71" i="4"/>
  <c r="Q71" i="4"/>
  <c r="R71" i="4"/>
  <c r="S71" i="4"/>
  <c r="T71" i="4"/>
  <c r="U71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C79" i="2"/>
  <c r="C81" i="2"/>
  <c r="C82" i="2"/>
  <c r="C83" i="2"/>
  <c r="C84" i="2"/>
  <c r="W84" i="4"/>
  <c r="H86" i="4"/>
  <c r="H91" i="4" s="1"/>
  <c r="I86" i="4"/>
  <c r="I91" i="4" s="1"/>
  <c r="J86" i="4"/>
  <c r="J91" i="4" s="1"/>
  <c r="K86" i="4"/>
  <c r="K91" i="4" s="1"/>
  <c r="L86" i="4"/>
  <c r="L91" i="4" s="1"/>
  <c r="M86" i="4"/>
  <c r="M91" i="4" s="1"/>
  <c r="N86" i="4"/>
  <c r="N91" i="4" s="1"/>
  <c r="O86" i="4"/>
  <c r="O91" i="4" s="1"/>
  <c r="P86" i="4"/>
  <c r="P91" i="4" s="1"/>
  <c r="Q86" i="4"/>
  <c r="Q91" i="4" s="1"/>
  <c r="R86" i="4"/>
  <c r="R91" i="4" s="1"/>
  <c r="S86" i="4"/>
  <c r="S91" i="4" s="1"/>
  <c r="T86" i="4"/>
  <c r="T91" i="4" s="1"/>
  <c r="U86" i="4"/>
  <c r="U91" i="4" s="1"/>
  <c r="C90" i="2"/>
  <c r="C91" i="2"/>
  <c r="C92" i="2"/>
  <c r="C93" i="2"/>
  <c r="W91" i="4"/>
  <c r="C95" i="2"/>
  <c r="C97" i="2"/>
  <c r="C101" i="2"/>
  <c r="C103" i="2"/>
  <c r="H101" i="4"/>
  <c r="H105" i="4" s="1"/>
  <c r="I101" i="4"/>
  <c r="I105" i="4" s="1"/>
  <c r="J101" i="4"/>
  <c r="J105" i="4" s="1"/>
  <c r="K101" i="4"/>
  <c r="K105" i="4" s="1"/>
  <c r="L101" i="4"/>
  <c r="L105" i="4" s="1"/>
  <c r="M101" i="4"/>
  <c r="M105" i="4" s="1"/>
  <c r="N101" i="4"/>
  <c r="N105" i="4" s="1"/>
  <c r="O101" i="4"/>
  <c r="O105" i="4" s="1"/>
  <c r="P101" i="4"/>
  <c r="P105" i="4" s="1"/>
  <c r="Q101" i="4"/>
  <c r="Q105" i="4" s="1"/>
  <c r="R101" i="4"/>
  <c r="R105" i="4" s="1"/>
  <c r="S101" i="4"/>
  <c r="S105" i="4" s="1"/>
  <c r="T101" i="4"/>
  <c r="T105" i="4" s="1"/>
  <c r="U101" i="4"/>
  <c r="U105" i="4" s="1"/>
  <c r="C105" i="2"/>
  <c r="C106" i="2"/>
  <c r="C107" i="2"/>
  <c r="W105" i="4"/>
  <c r="U107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9" i="4"/>
  <c r="C112" i="2" s="1"/>
  <c r="U110" i="4"/>
  <c r="U111" i="4"/>
  <c r="U112" i="4"/>
  <c r="C115" i="2" s="1"/>
  <c r="U113" i="4"/>
  <c r="C116" i="2"/>
  <c r="U114" i="4"/>
  <c r="U115" i="4"/>
  <c r="U116" i="4"/>
  <c r="C119" i="2" s="1"/>
  <c r="U117" i="4"/>
  <c r="U118" i="4"/>
  <c r="U119" i="4"/>
  <c r="U120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2" i="4"/>
  <c r="C125" i="2" s="1"/>
  <c r="U123" i="4"/>
  <c r="U124" i="4"/>
  <c r="C127" i="2" s="1"/>
  <c r="U125" i="4"/>
  <c r="U126" i="4"/>
  <c r="U127" i="4"/>
  <c r="U128" i="4"/>
  <c r="C131" i="2" s="1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30" i="4"/>
  <c r="U131" i="4"/>
  <c r="U132" i="4"/>
  <c r="U133" i="4"/>
  <c r="C136" i="2" s="1"/>
  <c r="U134" i="4"/>
  <c r="U135" i="4"/>
  <c r="U136" i="4"/>
  <c r="U137" i="4"/>
  <c r="C140" i="2" s="1"/>
  <c r="U138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40" i="4"/>
  <c r="U141" i="4"/>
  <c r="U142" i="4"/>
  <c r="U143" i="4"/>
  <c r="U144" i="4"/>
  <c r="U145" i="4"/>
  <c r="C148" i="2" s="1"/>
  <c r="U146" i="4"/>
  <c r="C149" i="2" s="1"/>
  <c r="U147" i="4"/>
  <c r="C150" i="2" s="1"/>
  <c r="U148" i="4"/>
  <c r="U149" i="4"/>
  <c r="U150" i="4"/>
  <c r="C153" i="2" s="1"/>
  <c r="U151" i="4"/>
  <c r="C154" i="2" s="1"/>
  <c r="U152" i="4"/>
  <c r="U153" i="4"/>
  <c r="U154" i="4"/>
  <c r="U155" i="4"/>
  <c r="U156" i="4"/>
  <c r="U157" i="4"/>
  <c r="C160" i="2" s="1"/>
  <c r="U158" i="4"/>
  <c r="C161" i="2" s="1"/>
  <c r="U159" i="4"/>
  <c r="C162" i="2"/>
  <c r="U160" i="4"/>
  <c r="U161" i="4"/>
  <c r="U162" i="4"/>
  <c r="C165" i="2"/>
  <c r="U163" i="4"/>
  <c r="U164" i="4"/>
  <c r="U165" i="4"/>
  <c r="C168" i="2"/>
  <c r="U166" i="4"/>
  <c r="U167" i="4"/>
  <c r="U168" i="4"/>
  <c r="U169" i="4"/>
  <c r="C172" i="2" s="1"/>
  <c r="U170" i="4"/>
  <c r="C173" i="2"/>
  <c r="U171" i="4"/>
  <c r="C174" i="2"/>
  <c r="U172" i="4"/>
  <c r="W173" i="4"/>
  <c r="U173" i="4" s="1"/>
  <c r="U174" i="4"/>
  <c r="U175" i="4"/>
  <c r="C178" i="2"/>
  <c r="C179" i="2"/>
  <c r="U177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9" i="4"/>
  <c r="U180" i="4"/>
  <c r="U181" i="4"/>
  <c r="U182" i="4"/>
  <c r="C185" i="2" s="1"/>
  <c r="U183" i="4"/>
  <c r="C186" i="2" s="1"/>
  <c r="U184" i="4"/>
  <c r="C187" i="2"/>
  <c r="U185" i="4"/>
  <c r="U186" i="4"/>
  <c r="C189" i="2" s="1"/>
  <c r="U187" i="4"/>
  <c r="U188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90" i="4"/>
  <c r="U191" i="4"/>
  <c r="C194" i="2" s="1"/>
  <c r="U192" i="4"/>
  <c r="C195" i="2" s="1"/>
  <c r="U193" i="4"/>
  <c r="U194" i="4"/>
  <c r="C197" i="2" s="1"/>
  <c r="U195" i="4"/>
  <c r="C198" i="2" s="1"/>
  <c r="U196" i="4"/>
  <c r="U197" i="4"/>
  <c r="U198" i="4"/>
  <c r="U199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1" i="4"/>
  <c r="U202" i="4"/>
  <c r="U203" i="4"/>
  <c r="U204" i="4"/>
  <c r="U205" i="4"/>
  <c r="C208" i="2"/>
  <c r="U206" i="4"/>
  <c r="U207" i="4"/>
  <c r="C210" i="2" s="1"/>
  <c r="U208" i="4"/>
  <c r="C211" i="2"/>
  <c r="U209" i="4"/>
  <c r="U210" i="4"/>
  <c r="U211" i="4"/>
  <c r="C214" i="2"/>
  <c r="U212" i="4"/>
  <c r="C215" i="2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4" i="4"/>
  <c r="U215" i="4"/>
  <c r="U218" i="4"/>
  <c r="C221" i="2"/>
  <c r="U219" i="4"/>
  <c r="U220" i="4"/>
  <c r="C223" i="2" s="1"/>
  <c r="U221" i="4"/>
  <c r="C224" i="2"/>
  <c r="U222" i="4"/>
  <c r="U223" i="4"/>
  <c r="U224" i="4"/>
  <c r="C227" i="2"/>
  <c r="U225" i="4"/>
  <c r="U226" i="4"/>
  <c r="U227" i="4"/>
  <c r="U228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30" i="4"/>
  <c r="U231" i="4"/>
  <c r="U232" i="4"/>
  <c r="U233" i="4"/>
  <c r="U234" i="4"/>
  <c r="C237" i="2"/>
  <c r="U235" i="4"/>
  <c r="U236" i="4"/>
  <c r="U237" i="4"/>
  <c r="U238" i="4"/>
  <c r="C241" i="2"/>
  <c r="U239" i="4"/>
  <c r="U240" i="4"/>
  <c r="U241" i="4"/>
  <c r="W242" i="4"/>
  <c r="U243" i="4"/>
  <c r="C246" i="2" s="1"/>
  <c r="U244" i="4"/>
  <c r="U245" i="4"/>
  <c r="U246" i="4"/>
  <c r="C249" i="2" s="1"/>
  <c r="U247" i="4"/>
  <c r="U248" i="4"/>
  <c r="U249" i="4"/>
  <c r="U250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W251" i="4"/>
  <c r="U252" i="4"/>
  <c r="U253" i="4"/>
  <c r="U254" i="4"/>
  <c r="U255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W256" i="4"/>
  <c r="U257" i="4"/>
  <c r="C260" i="2" s="1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9" i="4"/>
  <c r="U260" i="4"/>
  <c r="U261" i="4"/>
  <c r="C264" i="2" s="1"/>
  <c r="U262" i="4"/>
  <c r="U263" i="4"/>
  <c r="U264" i="4"/>
  <c r="U265" i="4"/>
  <c r="C268" i="2"/>
  <c r="U266" i="4"/>
  <c r="U267" i="4"/>
  <c r="U268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70" i="4"/>
  <c r="C272" i="2" s="1"/>
  <c r="U271" i="4"/>
  <c r="C274" i="2" s="1"/>
  <c r="U272" i="4"/>
  <c r="U273" i="4"/>
  <c r="C276" i="2"/>
  <c r="U274" i="4"/>
  <c r="U275" i="4"/>
  <c r="C278" i="2" s="1"/>
  <c r="U276" i="4"/>
  <c r="U277" i="4"/>
  <c r="C280" i="2" s="1"/>
  <c r="U278" i="4"/>
  <c r="U279" i="4"/>
  <c r="C282" i="2" s="1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1" i="4"/>
  <c r="U282" i="4"/>
  <c r="U283" i="4"/>
  <c r="U284" i="4"/>
  <c r="C287" i="2" s="1"/>
  <c r="U285" i="4"/>
  <c r="C288" i="2" s="1"/>
  <c r="U286" i="4"/>
  <c r="U287" i="4"/>
  <c r="C290" i="2"/>
  <c r="U288" i="4"/>
  <c r="U289" i="4"/>
  <c r="C292" i="2" s="1"/>
  <c r="U290" i="4"/>
  <c r="U291" i="4"/>
  <c r="C294" i="2" s="1"/>
  <c r="U292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4" i="4"/>
  <c r="U295" i="4"/>
  <c r="U296" i="4"/>
  <c r="U297" i="4"/>
  <c r="C300" i="2"/>
  <c r="U298" i="4"/>
  <c r="U299" i="4"/>
  <c r="U300" i="4"/>
  <c r="C303" i="2" s="1"/>
  <c r="U301" i="4"/>
  <c r="C304" i="2" s="1"/>
  <c r="U302" i="4"/>
  <c r="U303" i="4"/>
  <c r="C306" i="2"/>
  <c r="U304" i="4"/>
  <c r="U305" i="4"/>
  <c r="C308" i="2" s="1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7" i="4"/>
  <c r="C310" i="2"/>
  <c r="U308" i="4"/>
  <c r="U309" i="4"/>
  <c r="C312" i="2"/>
  <c r="U310" i="4"/>
  <c r="U311" i="4"/>
  <c r="C314" i="2"/>
  <c r="U312" i="4"/>
  <c r="C315" i="2"/>
  <c r="U313" i="4"/>
  <c r="C316" i="2" s="1"/>
  <c r="U314" i="4"/>
  <c r="U315" i="4"/>
  <c r="C318" i="2" s="1"/>
  <c r="U316" i="4"/>
  <c r="U317" i="4"/>
  <c r="W318" i="4"/>
  <c r="U320" i="4"/>
  <c r="U321" i="4"/>
  <c r="U322" i="4"/>
  <c r="U323" i="4"/>
  <c r="U324" i="4"/>
  <c r="U325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W326" i="4"/>
  <c r="U327" i="4"/>
  <c r="C330" i="2" s="1"/>
  <c r="U328" i="4"/>
  <c r="C331" i="2" s="1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30" i="4"/>
  <c r="U331" i="4"/>
  <c r="U332" i="4"/>
  <c r="U333" i="4"/>
  <c r="C336" i="2"/>
  <c r="U334" i="4"/>
  <c r="U335" i="4"/>
  <c r="C338" i="2" s="1"/>
  <c r="U336" i="4"/>
  <c r="C339" i="2" s="1"/>
  <c r="U337" i="4"/>
  <c r="U338" i="4"/>
  <c r="C341" i="2" s="1"/>
  <c r="U339" i="4"/>
  <c r="C342" i="2"/>
  <c r="H340" i="4"/>
  <c r="I340" i="4"/>
  <c r="J340" i="4"/>
  <c r="K340" i="4"/>
  <c r="L340" i="4"/>
  <c r="M340" i="4"/>
  <c r="N340" i="4"/>
  <c r="O340" i="4"/>
  <c r="P340" i="4"/>
  <c r="Q340" i="4"/>
  <c r="R340" i="4"/>
  <c r="R362" i="4" s="1"/>
  <c r="S340" i="4"/>
  <c r="T340" i="4"/>
  <c r="U341" i="4"/>
  <c r="C344" i="2" s="1"/>
  <c r="U342" i="4"/>
  <c r="U343" i="4"/>
  <c r="U344" i="4"/>
  <c r="U345" i="4"/>
  <c r="U346" i="4"/>
  <c r="U347" i="4"/>
  <c r="C350" i="2" s="1"/>
  <c r="U348" i="4"/>
  <c r="C351" i="2" s="1"/>
  <c r="U349" i="4"/>
  <c r="U350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W351" i="4"/>
  <c r="W362" i="4" s="1"/>
  <c r="U353" i="4"/>
  <c r="U354" i="4"/>
  <c r="U355" i="4"/>
  <c r="U356" i="4"/>
  <c r="U357" i="4"/>
  <c r="U358" i="4"/>
  <c r="U359" i="4"/>
  <c r="U360" i="4"/>
  <c r="U361" i="4"/>
  <c r="U363" i="4"/>
  <c r="U364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6" i="4"/>
  <c r="U367" i="4"/>
  <c r="U368" i="4"/>
  <c r="U369" i="4"/>
  <c r="C372" i="2"/>
  <c r="U370" i="4"/>
  <c r="U371" i="4"/>
  <c r="C374" i="2" s="1"/>
  <c r="U372" i="4"/>
  <c r="U373" i="4"/>
  <c r="C376" i="2"/>
  <c r="U374" i="4"/>
  <c r="C377" i="2" s="1"/>
  <c r="U375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W376" i="4"/>
  <c r="U377" i="4"/>
  <c r="U378" i="4"/>
  <c r="U379" i="4"/>
  <c r="U380" i="4"/>
  <c r="U381" i="4"/>
  <c r="C384" i="2" s="1"/>
  <c r="U382" i="4"/>
  <c r="C385" i="2" s="1"/>
  <c r="U383" i="4"/>
  <c r="C386" i="2"/>
  <c r="U384" i="4"/>
  <c r="U385" i="4"/>
  <c r="U386" i="4"/>
  <c r="C389" i="2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V387" i="4"/>
  <c r="W387" i="4"/>
  <c r="U388" i="4"/>
  <c r="U389" i="4"/>
  <c r="U390" i="4"/>
  <c r="U391" i="4"/>
  <c r="C394" i="2" s="1"/>
  <c r="U392" i="4"/>
  <c r="U393" i="4"/>
  <c r="U394" i="4"/>
  <c r="C397" i="2" s="1"/>
  <c r="U395" i="4"/>
  <c r="U396" i="4"/>
  <c r="U397" i="4"/>
  <c r="U399" i="4"/>
  <c r="C402" i="2" s="1"/>
  <c r="U400" i="4"/>
  <c r="U401" i="4"/>
  <c r="C404" i="2" s="1"/>
  <c r="U402" i="4"/>
  <c r="C405" i="2" s="1"/>
  <c r="U403" i="4"/>
  <c r="C406" i="2" s="1"/>
  <c r="U404" i="4"/>
  <c r="U405" i="4"/>
  <c r="C408" i="2" s="1"/>
  <c r="U406" i="4"/>
  <c r="C409" i="2"/>
  <c r="U407" i="4"/>
  <c r="U408" i="4"/>
  <c r="U409" i="4"/>
  <c r="C412" i="2" s="1"/>
  <c r="U410" i="4"/>
  <c r="C413" i="2" s="1"/>
  <c r="U411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W412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W413" i="4"/>
  <c r="U414" i="4"/>
  <c r="U415" i="4"/>
  <c r="C418" i="2" s="1"/>
  <c r="U416" i="4"/>
  <c r="U417" i="4"/>
  <c r="C420" i="2" s="1"/>
  <c r="U418" i="4"/>
  <c r="U419" i="4"/>
  <c r="C422" i="2" s="1"/>
  <c r="U420" i="4"/>
  <c r="U421" i="4"/>
  <c r="U422" i="4"/>
  <c r="C425" i="2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W423" i="4"/>
  <c r="U424" i="4"/>
  <c r="U425" i="4"/>
  <c r="U426" i="4"/>
  <c r="C429" i="2" s="1"/>
  <c r="U427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W428" i="4"/>
  <c r="U429" i="4"/>
  <c r="U430" i="4"/>
  <c r="U431" i="4"/>
  <c r="U432" i="4"/>
  <c r="U433" i="4"/>
  <c r="U434" i="4"/>
  <c r="C437" i="2" s="1"/>
  <c r="U435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W436" i="4"/>
  <c r="U437" i="4"/>
  <c r="U438" i="4"/>
  <c r="U439" i="4"/>
  <c r="U440" i="4"/>
  <c r="C443" i="2" s="1"/>
  <c r="U441" i="4"/>
  <c r="U442" i="4"/>
  <c r="U443" i="4"/>
  <c r="U444" i="4"/>
  <c r="C447" i="2"/>
  <c r="U445" i="4"/>
  <c r="C448" i="2"/>
  <c r="U446" i="4"/>
  <c r="U447" i="4"/>
  <c r="C450" i="2" s="1"/>
  <c r="U448" i="4"/>
  <c r="C451" i="2"/>
  <c r="U449" i="4"/>
  <c r="C452" i="2" s="1"/>
  <c r="U450" i="4"/>
  <c r="U451" i="4"/>
  <c r="C454" i="2"/>
  <c r="U452" i="4"/>
  <c r="C455" i="2" s="1"/>
  <c r="U453" i="4"/>
  <c r="U454" i="4"/>
  <c r="U455" i="4"/>
  <c r="C458" i="2" s="1"/>
  <c r="U456" i="4"/>
  <c r="C459" i="2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W457" i="4"/>
  <c r="U458" i="4"/>
  <c r="U459" i="4"/>
  <c r="U460" i="4"/>
  <c r="C463" i="2"/>
  <c r="U461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W462" i="4"/>
  <c r="U463" i="4"/>
  <c r="U464" i="4"/>
  <c r="C467" i="2"/>
  <c r="U465" i="4"/>
  <c r="C468" i="2" s="1"/>
  <c r="U466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W467" i="4"/>
  <c r="U468" i="4"/>
  <c r="U469" i="4"/>
  <c r="U470" i="4"/>
  <c r="C473" i="2" s="1"/>
  <c r="U471" i="4"/>
  <c r="U472" i="4"/>
  <c r="C475" i="2"/>
  <c r="U473" i="4"/>
  <c r="C476" i="2" s="1"/>
  <c r="U474" i="4"/>
  <c r="U475" i="4"/>
  <c r="U476" i="4"/>
  <c r="C479" i="2" s="1"/>
  <c r="U477" i="4"/>
  <c r="U478" i="4"/>
  <c r="U479" i="4"/>
  <c r="C482" i="2"/>
  <c r="U480" i="4"/>
  <c r="C483" i="2" s="1"/>
  <c r="U481" i="4"/>
  <c r="U482" i="4"/>
  <c r="U483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W485" i="4"/>
  <c r="U486" i="4"/>
  <c r="U487" i="4"/>
  <c r="U489" i="4"/>
  <c r="C492" i="2" s="1"/>
  <c r="U490" i="4"/>
  <c r="U491" i="4"/>
  <c r="U492" i="4"/>
  <c r="U493" i="4"/>
  <c r="C496" i="2" s="1"/>
  <c r="U494" i="4"/>
  <c r="U495" i="4"/>
  <c r="U496" i="4"/>
  <c r="U497" i="4"/>
  <c r="U500" i="4"/>
  <c r="U503" i="4"/>
  <c r="U504" i="4"/>
  <c r="H505" i="4"/>
  <c r="H528" i="4" s="1"/>
  <c r="I505" i="4"/>
  <c r="I528" i="4" s="1"/>
  <c r="J505" i="4"/>
  <c r="J528" i="4" s="1"/>
  <c r="K505" i="4"/>
  <c r="K528" i="4" s="1"/>
  <c r="L505" i="4"/>
  <c r="L528" i="4" s="1"/>
  <c r="M505" i="4"/>
  <c r="M528" i="4" s="1"/>
  <c r="N505" i="4"/>
  <c r="N528" i="4" s="1"/>
  <c r="O505" i="4"/>
  <c r="O528" i="4" s="1"/>
  <c r="P505" i="4"/>
  <c r="P528" i="4" s="1"/>
  <c r="Q505" i="4"/>
  <c r="Q528" i="4" s="1"/>
  <c r="R505" i="4"/>
  <c r="R528" i="4" s="1"/>
  <c r="S505" i="4"/>
  <c r="S528" i="4" s="1"/>
  <c r="T505" i="4"/>
  <c r="T528" i="4" s="1"/>
  <c r="W505" i="4"/>
  <c r="W528" i="4" s="1"/>
  <c r="U506" i="4"/>
  <c r="C510" i="2"/>
  <c r="U508" i="4"/>
  <c r="U509" i="4"/>
  <c r="C512" i="2" s="1"/>
  <c r="U510" i="4"/>
  <c r="C513" i="2"/>
  <c r="U511" i="4"/>
  <c r="U512" i="4"/>
  <c r="C516" i="2"/>
  <c r="U514" i="4"/>
  <c r="C517" i="2"/>
  <c r="U516" i="4"/>
  <c r="U517" i="4"/>
  <c r="C520" i="2"/>
  <c r="U518" i="4"/>
  <c r="C521" i="2" s="1"/>
  <c r="U519" i="4"/>
  <c r="U520" i="4"/>
  <c r="U521" i="4"/>
  <c r="C524" i="2" s="1"/>
  <c r="U522" i="4"/>
  <c r="C525" i="2"/>
  <c r="U523" i="4"/>
  <c r="U525" i="4"/>
  <c r="U526" i="4"/>
  <c r="C529" i="2"/>
  <c r="U527" i="4"/>
  <c r="U529" i="4"/>
  <c r="C532" i="2"/>
  <c r="U530" i="4"/>
  <c r="U531" i="4"/>
  <c r="U532" i="4"/>
  <c r="U533" i="4"/>
  <c r="C536" i="2" s="1"/>
  <c r="U534" i="4"/>
  <c r="U535" i="4"/>
  <c r="U536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W537" i="4"/>
  <c r="U538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W539" i="4"/>
  <c r="U540" i="4"/>
  <c r="C543" i="2" s="1"/>
  <c r="U541" i="4"/>
  <c r="U542" i="4"/>
  <c r="U543" i="4"/>
  <c r="U544" i="4"/>
  <c r="C547" i="2"/>
  <c r="U545" i="4"/>
  <c r="U546" i="4"/>
  <c r="U547" i="4"/>
  <c r="U548" i="4"/>
  <c r="C551" i="2" s="1"/>
  <c r="U549" i="4"/>
  <c r="U550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W551" i="4"/>
  <c r="U552" i="4"/>
  <c r="C555" i="2" s="1"/>
  <c r="U553" i="4"/>
  <c r="C557" i="2"/>
  <c r="U555" i="4"/>
  <c r="U556" i="4"/>
  <c r="C559" i="2"/>
  <c r="U557" i="4"/>
  <c r="U558" i="4"/>
  <c r="U559" i="4"/>
  <c r="C562" i="2"/>
  <c r="U560" i="4"/>
  <c r="C563" i="2" s="1"/>
  <c r="U561" i="4"/>
  <c r="U562" i="4"/>
  <c r="U564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W565" i="4"/>
  <c r="U566" i="4"/>
  <c r="U567" i="4"/>
  <c r="U568" i="4"/>
  <c r="U569" i="4"/>
  <c r="C572" i="2" s="1"/>
  <c r="U570" i="4"/>
  <c r="C573" i="2"/>
  <c r="U571" i="4"/>
  <c r="U572" i="4"/>
  <c r="C575" i="2" s="1"/>
  <c r="U573" i="4"/>
  <c r="C576" i="2"/>
  <c r="U574" i="4"/>
  <c r="U575" i="4"/>
  <c r="U576" i="4"/>
  <c r="C579" i="2" s="1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W577" i="4"/>
  <c r="U578" i="4"/>
  <c r="U579" i="4"/>
  <c r="U580" i="4"/>
  <c r="U581" i="4"/>
  <c r="C584" i="2"/>
  <c r="U582" i="4"/>
  <c r="U583" i="4"/>
  <c r="U584" i="4"/>
  <c r="C587" i="2" s="1"/>
  <c r="U585" i="4"/>
  <c r="C588" i="2" s="1"/>
  <c r="U586" i="4"/>
  <c r="U587" i="4"/>
  <c r="U588" i="4"/>
  <c r="U591" i="4"/>
  <c r="U592" i="4"/>
  <c r="U593" i="4"/>
  <c r="C596" i="2"/>
  <c r="U594" i="4"/>
  <c r="C597" i="2" s="1"/>
  <c r="U595" i="4"/>
  <c r="U596" i="4"/>
  <c r="U597" i="4"/>
  <c r="U598" i="4"/>
  <c r="C601" i="2"/>
  <c r="U599" i="4"/>
  <c r="U600" i="4"/>
  <c r="U601" i="4"/>
  <c r="U602" i="4"/>
  <c r="C605" i="2" s="1"/>
  <c r="U603" i="4"/>
  <c r="U604" i="4"/>
  <c r="U605" i="4"/>
  <c r="U606" i="4"/>
  <c r="U607" i="4"/>
  <c r="U608" i="4"/>
  <c r="U609" i="4"/>
  <c r="U611" i="4"/>
  <c r="C614" i="2" s="1"/>
  <c r="U612" i="4"/>
  <c r="U613" i="4"/>
  <c r="U615" i="4"/>
  <c r="C618" i="2" s="1"/>
  <c r="U616" i="4"/>
  <c r="U617" i="4"/>
  <c r="U618" i="4"/>
  <c r="U619" i="4"/>
  <c r="C622" i="2" s="1"/>
  <c r="U620" i="4"/>
  <c r="U621" i="4"/>
  <c r="U622" i="4"/>
  <c r="U623" i="4"/>
  <c r="C626" i="2" s="1"/>
  <c r="W629" i="4"/>
  <c r="C47" i="2"/>
  <c r="I661" i="3"/>
  <c r="C417" i="2"/>
  <c r="C182" i="2"/>
  <c r="C440" i="2"/>
  <c r="C233" i="2"/>
  <c r="C433" i="2"/>
  <c r="C471" i="2"/>
  <c r="U56" i="4"/>
  <c r="U24" i="4"/>
  <c r="C369" i="2"/>
  <c r="C569" i="2"/>
  <c r="C144" i="2"/>
  <c r="P48" i="4"/>
  <c r="B31" i="5"/>
  <c r="C126" i="2"/>
  <c r="C286" i="2"/>
  <c r="C75" i="2"/>
  <c r="C99" i="2"/>
  <c r="C46" i="2"/>
  <c r="C613" i="2"/>
  <c r="C70" i="2"/>
  <c r="R563" i="4"/>
  <c r="C373" i="2"/>
  <c r="C347" i="2"/>
  <c r="C201" i="2"/>
  <c r="C32" i="2"/>
  <c r="C509" i="2"/>
  <c r="C421" i="2"/>
  <c r="C381" i="2"/>
  <c r="C363" i="2"/>
  <c r="C335" i="2"/>
  <c r="C123" i="2"/>
  <c r="C29" i="2"/>
  <c r="D245" i="2" l="1"/>
  <c r="D634" i="2"/>
  <c r="T240" i="3"/>
  <c r="L240" i="3"/>
  <c r="U56" i="3"/>
  <c r="M56" i="3"/>
  <c r="R56" i="3"/>
  <c r="P240" i="3"/>
  <c r="F34" i="5"/>
  <c r="D633" i="2"/>
  <c r="D28" i="2"/>
  <c r="D36" i="2"/>
  <c r="D25" i="5"/>
  <c r="D34" i="5" s="1"/>
  <c r="D78" i="2"/>
  <c r="I240" i="3"/>
  <c r="C48" i="3"/>
  <c r="D48" i="3"/>
  <c r="D51" i="2" s="1"/>
  <c r="N24" i="3"/>
  <c r="D56" i="3"/>
  <c r="D59" i="2" s="1"/>
  <c r="D42" i="2"/>
  <c r="P48" i="3"/>
  <c r="D104" i="2"/>
  <c r="D84" i="3"/>
  <c r="D106" i="3" s="1"/>
  <c r="D259" i="2"/>
  <c r="D254" i="2"/>
  <c r="D24" i="4"/>
  <c r="D27" i="2" s="1"/>
  <c r="K563" i="4"/>
  <c r="U412" i="4"/>
  <c r="R48" i="4"/>
  <c r="N48" i="4"/>
  <c r="J48" i="4"/>
  <c r="C48" i="4"/>
  <c r="C106" i="4" s="1"/>
  <c r="Q398" i="4"/>
  <c r="D84" i="4"/>
  <c r="D106" i="4" s="1"/>
  <c r="S589" i="4"/>
  <c r="L563" i="4"/>
  <c r="I398" i="4"/>
  <c r="Q84" i="4"/>
  <c r="O56" i="4"/>
  <c r="K56" i="4"/>
  <c r="P484" i="4"/>
  <c r="P498" i="4" s="1"/>
  <c r="T398" i="4"/>
  <c r="R318" i="4"/>
  <c r="L84" i="4"/>
  <c r="Q56" i="4"/>
  <c r="M56" i="4"/>
  <c r="I56" i="4"/>
  <c r="K484" i="4"/>
  <c r="D24" i="3"/>
  <c r="V24" i="3"/>
  <c r="R24" i="3"/>
  <c r="J24" i="3"/>
  <c r="C84" i="3"/>
  <c r="O24" i="3"/>
  <c r="J240" i="3"/>
  <c r="S624" i="3"/>
  <c r="T624" i="3"/>
  <c r="C56" i="3"/>
  <c r="J589" i="4"/>
  <c r="I563" i="4"/>
  <c r="U428" i="4"/>
  <c r="L398" i="4"/>
  <c r="U251" i="4"/>
  <c r="U121" i="4"/>
  <c r="U48" i="4"/>
  <c r="R24" i="4"/>
  <c r="S24" i="4"/>
  <c r="O24" i="4"/>
  <c r="C24" i="4"/>
  <c r="T589" i="4"/>
  <c r="O563" i="4"/>
  <c r="Q318" i="4"/>
  <c r="U213" i="4"/>
  <c r="U178" i="4"/>
  <c r="W106" i="4"/>
  <c r="I48" i="4"/>
  <c r="L24" i="4"/>
  <c r="I318" i="4"/>
  <c r="H84" i="4"/>
  <c r="U614" i="4"/>
  <c r="U624" i="4" s="1"/>
  <c r="N563" i="4"/>
  <c r="W498" i="4"/>
  <c r="L318" i="4"/>
  <c r="R242" i="4"/>
  <c r="J242" i="4"/>
  <c r="R84" i="4"/>
  <c r="N84" i="4"/>
  <c r="M318" i="4"/>
  <c r="S398" i="4"/>
  <c r="K84" i="4"/>
  <c r="U84" i="4"/>
  <c r="M84" i="4"/>
  <c r="I84" i="4"/>
  <c r="T24" i="4"/>
  <c r="H484" i="4"/>
  <c r="W589" i="4"/>
  <c r="Q589" i="4"/>
  <c r="M589" i="4"/>
  <c r="I589" i="4"/>
  <c r="W563" i="4"/>
  <c r="N362" i="4"/>
  <c r="J362" i="4"/>
  <c r="T84" i="4"/>
  <c r="H24" i="4"/>
  <c r="I484" i="4"/>
  <c r="I498" i="4" s="1"/>
  <c r="U269" i="4"/>
  <c r="U189" i="4"/>
  <c r="K498" i="4"/>
  <c r="T484" i="4"/>
  <c r="T498" i="4" s="1"/>
  <c r="U306" i="4"/>
  <c r="U258" i="4"/>
  <c r="O589" i="4"/>
  <c r="P563" i="4"/>
  <c r="H563" i="4"/>
  <c r="U537" i="4"/>
  <c r="U457" i="4"/>
  <c r="J563" i="4"/>
  <c r="M484" i="4"/>
  <c r="M498" i="4" s="1"/>
  <c r="C124" i="2"/>
  <c r="U329" i="4"/>
  <c r="C108" i="2"/>
  <c r="H589" i="4"/>
  <c r="R589" i="4"/>
  <c r="S84" i="4"/>
  <c r="O84" i="4"/>
  <c r="O106" i="4" s="1"/>
  <c r="J56" i="4"/>
  <c r="J106" i="4" s="1"/>
  <c r="W398" i="4"/>
  <c r="P24" i="4"/>
  <c r="K24" i="4"/>
  <c r="M398" i="4"/>
  <c r="O398" i="4"/>
  <c r="N398" i="4"/>
  <c r="T362" i="4"/>
  <c r="P362" i="4"/>
  <c r="L362" i="4"/>
  <c r="H362" i="4"/>
  <c r="T318" i="4"/>
  <c r="S318" i="4"/>
  <c r="S242" i="4"/>
  <c r="K242" i="4"/>
  <c r="M242" i="4"/>
  <c r="I242" i="4"/>
  <c r="P242" i="4"/>
  <c r="L242" i="4"/>
  <c r="H242" i="4"/>
  <c r="P56" i="4"/>
  <c r="L56" i="4"/>
  <c r="H56" i="4"/>
  <c r="T48" i="4"/>
  <c r="L48" i="4"/>
  <c r="P398" i="4"/>
  <c r="S56" i="4"/>
  <c r="N318" i="4"/>
  <c r="K589" i="4"/>
  <c r="Q563" i="4"/>
  <c r="M563" i="4"/>
  <c r="L484" i="4"/>
  <c r="L498" i="4" s="1"/>
  <c r="S484" i="4"/>
  <c r="S498" i="4" s="1"/>
  <c r="O484" i="4"/>
  <c r="O498" i="4" s="1"/>
  <c r="H498" i="4"/>
  <c r="S362" i="4"/>
  <c r="O362" i="4"/>
  <c r="O242" i="4"/>
  <c r="P84" i="4"/>
  <c r="R56" i="4"/>
  <c r="H48" i="4"/>
  <c r="N24" i="4"/>
  <c r="J24" i="4"/>
  <c r="Q484" i="4"/>
  <c r="Q498" i="4" s="1"/>
  <c r="K398" i="4"/>
  <c r="P318" i="4"/>
  <c r="H318" i="4"/>
  <c r="Q242" i="4"/>
  <c r="J318" i="4"/>
  <c r="L589" i="4"/>
  <c r="S563" i="4"/>
  <c r="R484" i="4"/>
  <c r="R498" i="4" s="1"/>
  <c r="J484" i="4"/>
  <c r="J498" i="4" s="1"/>
  <c r="Q362" i="4"/>
  <c r="M362" i="4"/>
  <c r="O318" i="4"/>
  <c r="K318" i="4"/>
  <c r="T242" i="4"/>
  <c r="N242" i="4"/>
  <c r="Q624" i="3"/>
  <c r="C24" i="3"/>
  <c r="M48" i="3"/>
  <c r="J84" i="3"/>
  <c r="S240" i="3"/>
  <c r="O240" i="3"/>
  <c r="K240" i="3"/>
  <c r="T56" i="3"/>
  <c r="P56" i="3"/>
  <c r="L56" i="3"/>
  <c r="I56" i="3"/>
  <c r="U624" i="3"/>
  <c r="T24" i="3"/>
  <c r="C535" i="2"/>
  <c r="I24" i="3"/>
  <c r="C170" i="2"/>
  <c r="C158" i="2"/>
  <c r="C121" i="2"/>
  <c r="L624" i="3"/>
  <c r="R84" i="3"/>
  <c r="C619" i="2"/>
  <c r="C560" i="2"/>
  <c r="C552" i="2"/>
  <c r="C544" i="2"/>
  <c r="C444" i="2"/>
  <c r="C340" i="2"/>
  <c r="C279" i="2"/>
  <c r="C262" i="2"/>
  <c r="C207" i="2"/>
  <c r="C202" i="2"/>
  <c r="C190" i="2"/>
  <c r="C183" i="2"/>
  <c r="C120" i="2"/>
  <c r="C16" i="2"/>
  <c r="K56" i="3"/>
  <c r="S24" i="3"/>
  <c r="K24" i="3"/>
  <c r="N48" i="3"/>
  <c r="J56" i="3"/>
  <c r="C69" i="2"/>
  <c r="C564" i="2"/>
  <c r="C302" i="2"/>
  <c r="C270" i="2"/>
  <c r="C266" i="2"/>
  <c r="C228" i="2"/>
  <c r="C212" i="2"/>
  <c r="C204" i="2"/>
  <c r="C169" i="2"/>
  <c r="C157" i="2"/>
  <c r="C141" i="2"/>
  <c r="C128" i="2"/>
  <c r="C37" i="2"/>
  <c r="U48" i="3"/>
  <c r="Q48" i="3"/>
  <c r="C630" i="2"/>
  <c r="C635" i="2" s="1"/>
  <c r="C539" i="2"/>
  <c r="R624" i="3"/>
  <c r="N56" i="3"/>
  <c r="Q240" i="3"/>
  <c r="C600" i="2"/>
  <c r="C625" i="2"/>
  <c r="C612" i="2"/>
  <c r="C604" i="2"/>
  <c r="C591" i="2"/>
  <c r="C577" i="2"/>
  <c r="C495" i="2"/>
  <c r="C474" i="2"/>
  <c r="C462" i="2"/>
  <c r="C396" i="2"/>
  <c r="C388" i="2"/>
  <c r="C269" i="2"/>
  <c r="C229" i="2"/>
  <c r="C102" i="2"/>
  <c r="C45" i="2"/>
  <c r="K624" i="3"/>
  <c r="T48" i="3"/>
  <c r="V48" i="3"/>
  <c r="J48" i="3"/>
  <c r="C621" i="2"/>
  <c r="C583" i="2"/>
  <c r="C571" i="2"/>
  <c r="C558" i="2"/>
  <c r="C550" i="2"/>
  <c r="C528" i="2"/>
  <c r="C491" i="2"/>
  <c r="C424" i="2"/>
  <c r="C362" i="2"/>
  <c r="C358" i="2"/>
  <c r="C225" i="2"/>
  <c r="C199" i="2"/>
  <c r="C146" i="2"/>
  <c r="C137" i="2"/>
  <c r="C133" i="2"/>
  <c r="C117" i="2"/>
  <c r="C88" i="2"/>
  <c r="C28" i="2"/>
  <c r="U24" i="3"/>
  <c r="U84" i="3"/>
  <c r="L84" i="3"/>
  <c r="C67" i="2"/>
  <c r="T84" i="3"/>
  <c r="C460" i="2"/>
  <c r="C606" i="2"/>
  <c r="C598" i="2"/>
  <c r="C522" i="2"/>
  <c r="C480" i="2"/>
  <c r="C410" i="2"/>
  <c r="C366" i="2"/>
  <c r="C348" i="2"/>
  <c r="C275" i="2"/>
  <c r="C206" i="2"/>
  <c r="C164" i="2"/>
  <c r="C135" i="2"/>
  <c r="C85" i="2"/>
  <c r="C15" i="2"/>
  <c r="N624" i="3"/>
  <c r="Q24" i="3"/>
  <c r="M24" i="3"/>
  <c r="P24" i="3"/>
  <c r="Q84" i="3"/>
  <c r="R48" i="3"/>
  <c r="C623" i="2"/>
  <c r="C585" i="2"/>
  <c r="C548" i="2"/>
  <c r="C533" i="2"/>
  <c r="C526" i="2"/>
  <c r="C484" i="2"/>
  <c r="C435" i="2"/>
  <c r="C398" i="2"/>
  <c r="C378" i="2"/>
  <c r="C352" i="2"/>
  <c r="C307" i="2"/>
  <c r="C299" i="2"/>
  <c r="C291" i="2"/>
  <c r="C263" i="2"/>
  <c r="C236" i="2"/>
  <c r="C156" i="2"/>
  <c r="M624" i="3"/>
  <c r="O624" i="3"/>
  <c r="W24" i="3"/>
  <c r="N84" i="3"/>
  <c r="M84" i="3"/>
  <c r="S84" i="3"/>
  <c r="O84" i="3"/>
  <c r="C78" i="2"/>
  <c r="P84" i="3"/>
  <c r="C94" i="2"/>
  <c r="C602" i="2"/>
  <c r="C589" i="2"/>
  <c r="C537" i="2"/>
  <c r="C518" i="2"/>
  <c r="C497" i="2"/>
  <c r="C456" i="2"/>
  <c r="C414" i="2"/>
  <c r="C319" i="2"/>
  <c r="C311" i="2"/>
  <c r="C271" i="2"/>
  <c r="C267" i="2"/>
  <c r="C77" i="2"/>
  <c r="W48" i="3"/>
  <c r="S48" i="3"/>
  <c r="O48" i="3"/>
  <c r="S56" i="3"/>
  <c r="O56" i="3"/>
  <c r="V240" i="3"/>
  <c r="N240" i="3"/>
  <c r="C244" i="2"/>
  <c r="C259" i="2"/>
  <c r="C489" i="2"/>
  <c r="C390" i="2"/>
  <c r="U387" i="4"/>
  <c r="C392" i="2"/>
  <c r="U293" i="4"/>
  <c r="U229" i="4"/>
  <c r="C145" i="2"/>
  <c r="U139" i="4"/>
  <c r="U577" i="4"/>
  <c r="C346" i="2"/>
  <c r="C343" i="2"/>
  <c r="C334" i="2"/>
  <c r="C332" i="2"/>
  <c r="U467" i="4"/>
  <c r="U326" i="4"/>
  <c r="C142" i="2"/>
  <c r="C609" i="2"/>
  <c r="C610" i="2"/>
  <c r="N589" i="4"/>
  <c r="C556" i="2"/>
  <c r="U551" i="4"/>
  <c r="C493" i="2"/>
  <c r="U485" i="4"/>
  <c r="C426" i="2"/>
  <c r="U423" i="4"/>
  <c r="C466" i="2"/>
  <c r="C568" i="2"/>
  <c r="P589" i="4"/>
  <c r="C540" i="2"/>
  <c r="U436" i="4"/>
  <c r="C284" i="2"/>
  <c r="C283" i="2"/>
  <c r="C139" i="2"/>
  <c r="U129" i="4"/>
  <c r="C181" i="2"/>
  <c r="C567" i="2"/>
  <c r="U462" i="4"/>
  <c r="C428" i="2"/>
  <c r="C382" i="2"/>
  <c r="U376" i="4"/>
  <c r="U351" i="4"/>
  <c r="K362" i="4"/>
  <c r="U365" i="4"/>
  <c r="C193" i="2"/>
  <c r="C514" i="2"/>
  <c r="U505" i="4"/>
  <c r="U528" i="4" s="1"/>
  <c r="N484" i="4"/>
  <c r="N498" i="4" s="1"/>
  <c r="U413" i="4"/>
  <c r="T563" i="4"/>
  <c r="C86" i="2"/>
  <c r="U539" i="4"/>
  <c r="U565" i="4"/>
  <c r="C111" i="2"/>
  <c r="U108" i="4"/>
  <c r="C203" i="2"/>
  <c r="C380" i="2"/>
  <c r="U200" i="4"/>
  <c r="U340" i="4"/>
  <c r="U280" i="4"/>
  <c r="J398" i="4"/>
  <c r="H398" i="4"/>
  <c r="U256" i="4"/>
  <c r="T56" i="4"/>
  <c r="S48" i="4"/>
  <c r="R398" i="4"/>
  <c r="I362" i="4"/>
  <c r="K48" i="4"/>
  <c r="C30" i="2"/>
  <c r="N56" i="4"/>
  <c r="W24" i="4"/>
  <c r="C317" i="2"/>
  <c r="C313" i="2"/>
  <c r="C309" i="2"/>
  <c r="C305" i="2"/>
  <c r="C301" i="2"/>
  <c r="C297" i="2"/>
  <c r="C293" i="2"/>
  <c r="C289" i="2"/>
  <c r="C285" i="2"/>
  <c r="C281" i="2"/>
  <c r="C277" i="2"/>
  <c r="C273" i="2"/>
  <c r="C265" i="2"/>
  <c r="C261" i="2"/>
  <c r="C239" i="2"/>
  <c r="C231" i="2"/>
  <c r="C222" i="2"/>
  <c r="C218" i="2"/>
  <c r="C213" i="2"/>
  <c r="C209" i="2"/>
  <c r="C205" i="2"/>
  <c r="C200" i="2"/>
  <c r="C196" i="2"/>
  <c r="C188" i="2"/>
  <c r="C184" i="2"/>
  <c r="C180" i="2"/>
  <c r="C175" i="2"/>
  <c r="C171" i="2"/>
  <c r="C167" i="2"/>
  <c r="C163" i="2"/>
  <c r="C159" i="2"/>
  <c r="C155" i="2"/>
  <c r="C151" i="2"/>
  <c r="C147" i="2"/>
  <c r="C143" i="2"/>
  <c r="C138" i="2"/>
  <c r="C134" i="2"/>
  <c r="C130" i="2"/>
  <c r="C122" i="2"/>
  <c r="C118" i="2"/>
  <c r="C114" i="2"/>
  <c r="C110" i="2"/>
  <c r="C100" i="2"/>
  <c r="C96" i="2"/>
  <c r="C33" i="2"/>
  <c r="C8" i="2"/>
  <c r="C624" i="2"/>
  <c r="C620" i="2"/>
  <c r="C615" i="2"/>
  <c r="C603" i="2"/>
  <c r="C599" i="2"/>
  <c r="C595" i="2"/>
  <c r="C590" i="2"/>
  <c r="C586" i="2"/>
  <c r="C582" i="2"/>
  <c r="C578" i="2"/>
  <c r="C574" i="2"/>
  <c r="C570" i="2"/>
  <c r="C561" i="2"/>
  <c r="C553" i="2"/>
  <c r="C549" i="2"/>
  <c r="C545" i="2"/>
  <c r="C541" i="2"/>
  <c r="C527" i="2"/>
  <c r="C523" i="2"/>
  <c r="C519" i="2"/>
  <c r="C515" i="2"/>
  <c r="C511" i="2"/>
  <c r="C498" i="2"/>
  <c r="C494" i="2"/>
  <c r="C490" i="2"/>
  <c r="C485" i="2"/>
  <c r="C481" i="2"/>
  <c r="C461" i="2"/>
  <c r="C457" i="2"/>
  <c r="C453" i="2"/>
  <c r="C449" i="2"/>
  <c r="C441" i="2"/>
  <c r="C436" i="2"/>
  <c r="C427" i="2"/>
  <c r="C419" i="2"/>
  <c r="C415" i="2"/>
  <c r="C411" i="2"/>
  <c r="C407" i="2"/>
  <c r="C403" i="2"/>
  <c r="C399" i="2"/>
  <c r="C395" i="2"/>
  <c r="C391" i="2"/>
  <c r="C387" i="2"/>
  <c r="C383" i="2"/>
  <c r="C379" i="2"/>
  <c r="C375" i="2"/>
  <c r="C371" i="2"/>
  <c r="C367" i="2"/>
  <c r="C359" i="2"/>
  <c r="C361" i="2"/>
  <c r="C357" i="2"/>
  <c r="C353" i="2"/>
  <c r="C349" i="2"/>
  <c r="C345" i="2"/>
  <c r="C337" i="2"/>
  <c r="C333" i="2"/>
  <c r="C68" i="2"/>
  <c r="C63" i="2"/>
  <c r="C58" i="2"/>
  <c r="C54" i="2"/>
  <c r="C44" i="2"/>
  <c r="C40" i="2"/>
  <c r="C80" i="2"/>
  <c r="C76" i="2"/>
  <c r="C71" i="2"/>
  <c r="C39" i="2"/>
  <c r="C538" i="2"/>
  <c r="C52" i="2"/>
  <c r="C56" i="2"/>
  <c r="I396" i="3"/>
  <c r="C329" i="2"/>
  <c r="L24" i="3"/>
  <c r="C26" i="2"/>
  <c r="L48" i="3"/>
  <c r="C36" i="2"/>
  <c r="C74" i="2"/>
  <c r="I84" i="3"/>
  <c r="C486" i="2"/>
  <c r="I532" i="3"/>
  <c r="J624" i="3"/>
  <c r="C254" i="2"/>
  <c r="P624" i="3"/>
  <c r="W84" i="3"/>
  <c r="U240" i="3"/>
  <c r="M240" i="3"/>
  <c r="C42" i="2"/>
  <c r="K48" i="3"/>
  <c r="C89" i="2"/>
  <c r="R240" i="3"/>
  <c r="C216" i="2"/>
  <c r="V84" i="3"/>
  <c r="C60" i="2"/>
  <c r="K84" i="3"/>
  <c r="D319" i="4" l="1"/>
  <c r="D629" i="4" s="1"/>
  <c r="M106" i="3"/>
  <c r="D87" i="2"/>
  <c r="W106" i="3"/>
  <c r="W317" i="3" s="1"/>
  <c r="C106" i="3"/>
  <c r="I106" i="3"/>
  <c r="C617" i="2"/>
  <c r="U589" i="4"/>
  <c r="C319" i="4"/>
  <c r="C629" i="4" s="1"/>
  <c r="I106" i="4"/>
  <c r="I319" i="4" s="1"/>
  <c r="Q106" i="4"/>
  <c r="Q319" i="4" s="1"/>
  <c r="N106" i="4"/>
  <c r="U106" i="4"/>
  <c r="M106" i="4"/>
  <c r="M319" i="4" s="1"/>
  <c r="P106" i="3"/>
  <c r="P317" i="3" s="1"/>
  <c r="R106" i="3"/>
  <c r="R317" i="3" s="1"/>
  <c r="C317" i="3"/>
  <c r="R106" i="4"/>
  <c r="R319" i="4" s="1"/>
  <c r="K106" i="4"/>
  <c r="P106" i="4"/>
  <c r="P319" i="4" s="1"/>
  <c r="U563" i="4"/>
  <c r="H590" i="4"/>
  <c r="U242" i="4"/>
  <c r="M590" i="4"/>
  <c r="H106" i="4"/>
  <c r="H319" i="4" s="1"/>
  <c r="O590" i="4"/>
  <c r="P590" i="4"/>
  <c r="T106" i="4"/>
  <c r="N590" i="4"/>
  <c r="L590" i="4"/>
  <c r="W590" i="4"/>
  <c r="I590" i="4"/>
  <c r="L106" i="4"/>
  <c r="L319" i="4" s="1"/>
  <c r="J319" i="4"/>
  <c r="C132" i="2"/>
  <c r="N319" i="4"/>
  <c r="Q590" i="4"/>
  <c r="S106" i="4"/>
  <c r="S319" i="4" s="1"/>
  <c r="J590" i="4"/>
  <c r="C104" i="2"/>
  <c r="K590" i="4"/>
  <c r="O319" i="4"/>
  <c r="S590" i="4"/>
  <c r="T590" i="4"/>
  <c r="K319" i="4"/>
  <c r="T319" i="4"/>
  <c r="C22" i="2"/>
  <c r="R590" i="4"/>
  <c r="C59" i="2"/>
  <c r="U318" i="4"/>
  <c r="L106" i="3"/>
  <c r="L317" i="3" s="1"/>
  <c r="S106" i="3"/>
  <c r="S317" i="3" s="1"/>
  <c r="Q106" i="3"/>
  <c r="O106" i="3"/>
  <c r="O317" i="3" s="1"/>
  <c r="N106" i="3"/>
  <c r="N317" i="3" s="1"/>
  <c r="V106" i="3"/>
  <c r="V317" i="3" s="1"/>
  <c r="Q317" i="3"/>
  <c r="T106" i="3"/>
  <c r="T317" i="3" s="1"/>
  <c r="U106" i="3"/>
  <c r="U317" i="3" s="1"/>
  <c r="J106" i="3"/>
  <c r="J317" i="3" s="1"/>
  <c r="K106" i="3"/>
  <c r="K317" i="3" s="1"/>
  <c r="C245" i="2"/>
  <c r="M317" i="3"/>
  <c r="C416" i="2"/>
  <c r="C235" i="2"/>
  <c r="C554" i="2"/>
  <c r="C368" i="2"/>
  <c r="C401" i="2"/>
  <c r="C298" i="2"/>
  <c r="C296" i="2"/>
  <c r="C442" i="2"/>
  <c r="C176" i="2"/>
  <c r="C192" i="2"/>
  <c r="U398" i="4"/>
  <c r="C356" i="2"/>
  <c r="C354" i="2"/>
  <c r="U484" i="4"/>
  <c r="U498" i="4" s="1"/>
  <c r="U362" i="4"/>
  <c r="C581" i="2"/>
  <c r="C580" i="2"/>
  <c r="C27" i="2"/>
  <c r="I317" i="3"/>
  <c r="I624" i="3"/>
  <c r="C51" i="2"/>
  <c r="C87" i="2"/>
  <c r="C627" i="2" l="1"/>
  <c r="C634" i="2"/>
  <c r="D317" i="3"/>
  <c r="D109" i="2"/>
  <c r="U319" i="4"/>
  <c r="U629" i="4" s="1"/>
  <c r="W610" i="4"/>
  <c r="W614" i="4" s="1"/>
  <c r="W624" i="4" s="1"/>
  <c r="W630" i="4"/>
  <c r="W631" i="4" s="1"/>
  <c r="C321" i="2"/>
  <c r="C109" i="2"/>
  <c r="U590" i="4"/>
  <c r="U630" i="4" s="1"/>
  <c r="U631" i="4" s="1"/>
  <c r="C365" i="2"/>
  <c r="C593" i="2" s="1"/>
  <c r="C633" i="2" s="1"/>
  <c r="D322" i="2" l="1"/>
  <c r="D632" i="2" s="1"/>
  <c r="D638" i="2" s="1"/>
  <c r="D663" i="3"/>
  <c r="D669" i="3" s="1"/>
  <c r="C322" i="2"/>
  <c r="C632" i="2" l="1"/>
  <c r="C638" i="2" s="1"/>
  <c r="C637" i="2"/>
</calcChain>
</file>

<file path=xl/sharedStrings.xml><?xml version="1.0" encoding="utf-8"?>
<sst xmlns="http://schemas.openxmlformats.org/spreadsheetml/2006/main" count="3754" uniqueCount="968">
  <si>
    <t>1.melléklet</t>
  </si>
  <si>
    <t>Címrend</t>
  </si>
  <si>
    <t>Ordacsehi Község</t>
  </si>
  <si>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</si>
  <si>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</si>
  <si>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</si>
  <si>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</si>
  <si>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</si>
  <si>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</si>
  <si>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</si>
  <si>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</si>
  <si>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</si>
  <si>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</si>
  <si>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</si>
  <si>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</si>
  <si>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</si>
  <si>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</si>
  <si>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</si>
  <si>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</si>
  <si>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</si>
  <si>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</si>
  <si>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</si>
  <si>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</si>
  <si>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</si>
  <si>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</si>
  <si>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</si>
  <si>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</si>
  <si>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</si>
  <si>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</si>
  <si>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</si>
  <si>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</si>
  <si>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</si>
  <si>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</si>
  <si>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</si>
  <si>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</si>
  <si>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</si>
  <si>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</si>
  <si>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</si>
  <si>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</si>
  <si>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</si>
  <si>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</si>
  <si>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</si>
  <si>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</si>
  <si>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</si>
  <si>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</si>
  <si>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</si>
  <si>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</si>
  <si>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</si>
  <si>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</si>
  <si>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</si>
  <si>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</si>
  <si>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</si>
  <si>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</si>
  <si>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</si>
  <si>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</si>
  <si>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</si>
  <si>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</si>
  <si>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</si>
  <si>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</si>
  <si>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</si>
  <si>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</si>
  <si>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</si>
  <si>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</si>
  <si>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</si>
  <si>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</si>
  <si>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</si>
  <si>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</si>
  <si>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</si>
  <si>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</si>
  <si>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</si>
  <si>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</si>
  <si>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</si>
  <si>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</si>
  <si>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</si>
  <si>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</si>
  <si>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</si>
  <si>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</si>
  <si>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</si>
  <si>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</si>
  <si>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</si>
  <si>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</si>
  <si>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</si>
  <si>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</si>
  <si>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</si>
  <si>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</si>
  <si>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</si>
  <si>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</si>
  <si>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</si>
  <si>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</si>
  <si>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</si>
  <si>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</si>
  <si>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</si>
  <si>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</si>
  <si>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</si>
  <si>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</si>
  <si>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</si>
  <si>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</si>
  <si>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</si>
  <si>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</si>
  <si>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</si>
  <si>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</si>
  <si>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Gázenergia</t>
  </si>
  <si>
    <t>Villamosenergia</t>
  </si>
  <si>
    <t>Víz- és csatornadíjak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</si>
  <si>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</si>
  <si>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</si>
  <si>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</si>
  <si>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</si>
  <si>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</si>
  <si>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</si>
  <si>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</si>
  <si>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</si>
  <si>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</si>
  <si>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</si>
  <si>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</si>
  <si>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</si>
  <si>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</si>
  <si>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</si>
  <si>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</si>
  <si>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</si>
  <si>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</si>
  <si>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</si>
  <si>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</si>
  <si>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</si>
  <si>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</si>
  <si>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</si>
  <si>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</si>
  <si>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</si>
  <si>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</si>
  <si>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</si>
  <si>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</si>
  <si>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</si>
  <si>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</si>
  <si>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</si>
  <si>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</si>
  <si>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</si>
  <si>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</si>
  <si>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</si>
  <si>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</si>
  <si>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</si>
  <si>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</si>
  <si>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</si>
  <si>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</si>
  <si>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</si>
  <si>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</si>
  <si>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</si>
  <si>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</si>
  <si>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</si>
  <si>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</si>
  <si>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</si>
  <si>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</si>
  <si>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</si>
  <si>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</si>
  <si>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</si>
  <si>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</si>
  <si>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</si>
  <si>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</si>
  <si>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</si>
  <si>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</si>
  <si>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</si>
  <si>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</si>
  <si>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</si>
  <si>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</si>
  <si>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</si>
  <si>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</si>
  <si>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</si>
  <si>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</si>
  <si>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</si>
  <si>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</si>
  <si>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</si>
  <si>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</si>
  <si>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</si>
  <si>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</si>
  <si>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</si>
  <si>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</si>
  <si>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</si>
  <si>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</si>
  <si>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</si>
  <si>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</si>
  <si>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</si>
  <si>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</si>
  <si>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</si>
  <si>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</si>
  <si>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</si>
  <si>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</si>
  <si>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</si>
  <si>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</si>
  <si>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</si>
  <si>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</si>
  <si>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</si>
  <si>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</si>
  <si>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</si>
  <si>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</si>
  <si>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</si>
  <si>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</si>
  <si>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</si>
  <si>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</si>
  <si>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</si>
  <si>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</si>
  <si>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</si>
  <si>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</si>
  <si>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</si>
  <si>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</si>
  <si>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</si>
  <si>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</si>
  <si>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</si>
  <si>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</si>
  <si>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</si>
  <si>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</si>
  <si>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</si>
  <si>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</si>
  <si>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</si>
  <si>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</si>
  <si>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</si>
  <si>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</si>
  <si>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</si>
  <si>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</si>
  <si>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</si>
  <si>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</si>
  <si>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</si>
  <si>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</si>
  <si>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</si>
  <si>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</si>
  <si>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</si>
  <si>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</si>
  <si>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</si>
  <si>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</si>
  <si>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</si>
  <si>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</si>
  <si>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</si>
  <si>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</si>
  <si>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</si>
  <si>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</si>
  <si>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</si>
  <si>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</si>
  <si>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</si>
  <si>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</si>
  <si>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</si>
  <si>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</si>
  <si>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</si>
  <si>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</si>
  <si>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</si>
  <si>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</si>
  <si>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</si>
  <si>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</si>
  <si>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</si>
  <si>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</si>
  <si>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</si>
  <si>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</si>
  <si>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</si>
  <si>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</si>
  <si>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</si>
  <si>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</si>
  <si>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</si>
  <si>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</si>
  <si>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</si>
  <si>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</si>
  <si>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</si>
  <si>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</si>
  <si>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</si>
  <si>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</si>
  <si>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</si>
  <si>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</si>
  <si>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</si>
  <si>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</si>
  <si>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</si>
  <si>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</si>
  <si>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</si>
  <si>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</si>
  <si>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</si>
  <si>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</si>
  <si>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</si>
  <si>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</si>
  <si>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</si>
  <si>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</si>
  <si>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</si>
  <si>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</si>
  <si>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</si>
  <si>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</si>
  <si>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</si>
  <si>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</si>
  <si>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</si>
  <si>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</si>
  <si>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</si>
  <si>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</si>
  <si>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</si>
  <si>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</si>
  <si>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</si>
  <si>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</si>
  <si>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</si>
  <si>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</si>
  <si>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</si>
  <si>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</si>
  <si>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</si>
  <si>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</si>
  <si>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</si>
  <si>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</si>
  <si>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</si>
  <si>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</si>
  <si>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</si>
  <si>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</si>
  <si>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</si>
  <si>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</si>
  <si>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</si>
  <si>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</si>
  <si>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</si>
  <si>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</si>
  <si>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</si>
  <si>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</si>
  <si>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</si>
  <si>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</si>
  <si>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</si>
  <si>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</si>
  <si>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</si>
  <si>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</si>
  <si>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</si>
  <si>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</si>
  <si>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</si>
  <si>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</si>
  <si>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</si>
  <si>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</si>
  <si>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</si>
  <si>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</si>
  <si>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</si>
  <si>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</si>
  <si>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</si>
  <si>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</si>
  <si>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</si>
  <si>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</si>
  <si>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</si>
  <si>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</si>
  <si>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</si>
  <si>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</si>
  <si>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</si>
  <si>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</si>
  <si>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</si>
  <si>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</si>
  <si>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</si>
  <si>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</si>
  <si>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</si>
  <si>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</si>
  <si>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</si>
  <si>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</si>
  <si>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</si>
  <si>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</si>
  <si>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</si>
  <si>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</si>
  <si>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</si>
  <si>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</si>
  <si>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</si>
  <si>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</si>
  <si>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</si>
  <si>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</si>
  <si>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</si>
  <si>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</si>
  <si>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</si>
  <si>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</si>
  <si>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</si>
  <si>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</si>
  <si>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</si>
  <si>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</si>
  <si>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</si>
  <si>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</si>
  <si>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</si>
  <si>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</si>
  <si>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</si>
  <si>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</si>
  <si>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</si>
  <si>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</si>
  <si>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</si>
  <si>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</si>
  <si>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</si>
  <si>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</si>
  <si>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</si>
  <si>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</si>
  <si>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</si>
  <si>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</si>
  <si>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</si>
  <si>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</si>
  <si>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</si>
  <si>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</si>
  <si>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</si>
  <si>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</si>
  <si>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</si>
  <si>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</si>
  <si>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</si>
  <si>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</si>
  <si>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</si>
  <si>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</si>
  <si>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</si>
  <si>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</si>
  <si>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Ügyelet támogatása</t>
  </si>
  <si>
    <t>Városi TV támogatása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</si>
  <si>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</si>
  <si>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</si>
  <si>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</si>
  <si>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</si>
  <si>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</si>
  <si>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</si>
  <si>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</si>
  <si>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</si>
  <si>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</si>
  <si>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</si>
  <si>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</si>
  <si>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</si>
  <si>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</si>
  <si>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</si>
  <si>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</si>
  <si>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</si>
  <si>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</si>
  <si>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</si>
  <si>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</si>
  <si>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</si>
  <si>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</si>
  <si>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</si>
  <si>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</si>
  <si>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</si>
  <si>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</si>
  <si>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</si>
  <si>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</si>
  <si>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</si>
  <si>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</si>
  <si>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</si>
  <si>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</si>
  <si>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</si>
  <si>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</si>
  <si>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</si>
  <si>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</si>
  <si>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</si>
  <si>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</si>
  <si>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</si>
  <si>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</si>
  <si>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ebből: egyéb vállalkozások        (K511)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</si>
  <si>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</si>
  <si>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</si>
  <si>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</si>
  <si>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</si>
  <si>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</si>
  <si>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</si>
  <si>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</si>
  <si>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Tartalékok        (K512)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</si>
  <si>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</si>
  <si>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</si>
  <si>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</si>
  <si>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</si>
  <si>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</si>
  <si>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</si>
  <si>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</si>
  <si>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</si>
  <si>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</si>
  <si>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</si>
  <si>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</si>
  <si>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</si>
  <si>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</si>
  <si>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</si>
  <si>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</si>
  <si>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</si>
  <si>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</si>
  <si>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</si>
  <si>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</si>
  <si>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</si>
  <si>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</si>
  <si>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</si>
  <si>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</si>
  <si>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</si>
  <si>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</si>
  <si>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</si>
  <si>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</si>
  <si>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</si>
  <si>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</si>
  <si>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</si>
  <si>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</si>
  <si>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</si>
  <si>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</si>
  <si>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</si>
  <si>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</si>
  <si>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</si>
  <si>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</si>
  <si>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</si>
  <si>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</si>
  <si>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</si>
  <si>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</si>
  <si>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</si>
  <si>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</si>
  <si>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</si>
  <si>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</si>
  <si>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</si>
  <si>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</si>
  <si>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</si>
  <si>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</si>
  <si>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</si>
  <si>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</si>
  <si>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</si>
  <si>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</si>
  <si>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</si>
  <si>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</si>
  <si>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</si>
  <si>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</si>
  <si>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</si>
  <si>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</si>
  <si>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</si>
  <si>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</si>
  <si>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</si>
  <si>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</si>
  <si>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</si>
  <si>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</si>
  <si>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</si>
  <si>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</si>
  <si>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</si>
  <si>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</si>
  <si>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</si>
  <si>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</si>
  <si>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</si>
  <si>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</si>
  <si>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</si>
  <si>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</si>
  <si>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</si>
  <si>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</si>
  <si>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</si>
  <si>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</si>
  <si>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</si>
  <si>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</si>
  <si>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</si>
  <si>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</si>
  <si>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</si>
  <si>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</si>
  <si>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</si>
  <si>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</si>
  <si>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</si>
  <si>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</si>
  <si>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</si>
  <si>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</si>
  <si>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</si>
  <si>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</si>
  <si>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</si>
  <si>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</si>
  <si>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</si>
  <si>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</si>
  <si>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</si>
  <si>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</si>
  <si>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</si>
  <si>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</si>
  <si>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</si>
  <si>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</si>
  <si>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</si>
  <si>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</si>
  <si>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</si>
  <si>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</si>
  <si>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</si>
  <si>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</si>
  <si>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</si>
  <si>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</si>
  <si>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</si>
  <si>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</si>
  <si>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</si>
  <si>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</si>
  <si>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</si>
  <si>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</si>
  <si>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</si>
  <si>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</si>
  <si>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</si>
  <si>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</si>
  <si>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</si>
  <si>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</si>
  <si>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</si>
  <si>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</si>
  <si>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</si>
  <si>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</si>
  <si>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</si>
  <si>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</si>
  <si>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</si>
  <si>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</si>
  <si>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</si>
  <si>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</si>
  <si>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</si>
  <si>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</si>
  <si>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</si>
  <si>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</si>
  <si>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</si>
  <si>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</si>
  <si>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</si>
  <si>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</si>
  <si>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</si>
  <si>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</si>
  <si>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</si>
  <si>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</si>
  <si>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</si>
  <si>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</si>
  <si>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</si>
  <si>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</si>
  <si>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</si>
  <si>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</si>
  <si>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</si>
  <si>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</si>
  <si>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</si>
  <si>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</si>
  <si>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</si>
  <si>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</si>
  <si>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</si>
  <si>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</si>
  <si>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</si>
  <si>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</si>
  <si>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</si>
  <si>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</si>
  <si>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</si>
  <si>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</si>
  <si>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</si>
  <si>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</si>
  <si>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</si>
  <si>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</si>
  <si>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</si>
  <si>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</si>
  <si>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</si>
  <si>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</si>
  <si>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</si>
  <si>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</si>
  <si>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</si>
  <si>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</si>
  <si>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</si>
  <si>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</si>
  <si>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</si>
  <si>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</si>
  <si>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</si>
  <si>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</si>
  <si>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</si>
  <si>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</si>
  <si>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</si>
  <si>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</si>
  <si>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</si>
  <si>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</si>
  <si>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</si>
  <si>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</si>
  <si>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</si>
  <si>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</si>
  <si>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</si>
  <si>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</si>
  <si>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</si>
  <si>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</si>
  <si>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</si>
  <si>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</si>
  <si>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</si>
  <si>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</si>
  <si>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</si>
  <si>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</si>
  <si>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</si>
  <si>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</si>
  <si>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</si>
  <si>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</si>
  <si>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</si>
  <si>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</si>
  <si>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</si>
  <si>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</si>
  <si>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</si>
  <si>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</si>
  <si>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</si>
  <si>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</si>
  <si>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</si>
  <si>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</si>
  <si>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</si>
  <si>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</si>
  <si>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</si>
  <si>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</si>
  <si>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</si>
  <si>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</si>
  <si>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</si>
  <si>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</si>
  <si>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</si>
  <si>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</si>
  <si>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</si>
  <si>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</si>
  <si>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</si>
  <si>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</si>
  <si>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</si>
  <si>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</si>
  <si>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</si>
  <si>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</si>
  <si>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</si>
  <si>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</si>
  <si>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</si>
  <si>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</si>
  <si>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</si>
  <si>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</si>
  <si>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</si>
  <si>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</si>
  <si>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</si>
  <si>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</si>
  <si>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</si>
  <si>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</si>
  <si>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</si>
  <si>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</si>
  <si>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</si>
  <si>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</si>
  <si>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</si>
  <si>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</si>
  <si>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</si>
  <si>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</si>
  <si>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</si>
  <si>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</si>
  <si>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</si>
  <si>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</si>
  <si>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</si>
  <si>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</si>
  <si>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</si>
  <si>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</si>
  <si>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</si>
  <si>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</si>
  <si>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</si>
  <si>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</si>
  <si>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</si>
  <si>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</si>
  <si>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</si>
  <si>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</si>
  <si>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</si>
  <si>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</si>
  <si>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</si>
  <si>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</si>
  <si>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</si>
  <si>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</si>
  <si>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</si>
  <si>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</si>
  <si>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</si>
  <si>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</si>
  <si>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</si>
  <si>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</si>
  <si>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</si>
  <si>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</si>
  <si>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</si>
  <si>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</si>
  <si>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</si>
  <si>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</si>
  <si>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</si>
  <si>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</si>
  <si>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</si>
  <si>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</si>
  <si>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</si>
  <si>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</si>
  <si>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</si>
  <si>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</si>
  <si>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</si>
  <si>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</si>
  <si>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</si>
  <si>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</si>
  <si>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</si>
  <si>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</si>
  <si>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</si>
  <si>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</si>
  <si>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</si>
  <si>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</si>
  <si>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</si>
  <si>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</si>
  <si>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</si>
  <si>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</si>
  <si>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</si>
  <si>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</si>
  <si>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</si>
  <si>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</si>
  <si>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</si>
  <si>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</si>
  <si>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</si>
  <si>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</si>
  <si>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</si>
  <si>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</si>
  <si>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</si>
  <si>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</si>
  <si>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</si>
  <si>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</si>
  <si>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</si>
  <si>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</si>
  <si>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</si>
  <si>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</si>
  <si>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</si>
  <si>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</si>
  <si>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</si>
  <si>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</si>
  <si>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</si>
  <si>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</si>
  <si>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</si>
  <si>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</si>
  <si>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</si>
  <si>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</si>
  <si>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</si>
  <si>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</si>
  <si>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</si>
  <si>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</si>
  <si>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</si>
  <si>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</si>
  <si>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</si>
  <si>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</si>
  <si>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</si>
  <si>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</si>
  <si>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</si>
  <si>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</si>
  <si>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</si>
  <si>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</si>
  <si>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</si>
  <si>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</si>
  <si>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</si>
  <si>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</si>
  <si>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</si>
  <si>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</si>
  <si>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</si>
  <si>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</si>
  <si>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</si>
  <si>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</si>
  <si>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</si>
  <si>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</si>
  <si>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</si>
  <si>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</si>
  <si>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</si>
  <si>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</si>
  <si>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</si>
  <si>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</si>
  <si>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</si>
  <si>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</si>
  <si>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</si>
  <si>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</si>
  <si>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</si>
  <si>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</si>
  <si>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</si>
  <si>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</si>
  <si>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</si>
  <si>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</si>
  <si>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</si>
  <si>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</si>
  <si>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</si>
  <si>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</si>
  <si>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</si>
  <si>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</si>
  <si>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</si>
  <si>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</si>
  <si>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</si>
  <si>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</si>
  <si>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</si>
  <si>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</si>
  <si>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</si>
  <si>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</si>
  <si>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</si>
  <si>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</si>
  <si>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</si>
  <si>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</si>
  <si>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</si>
  <si>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</si>
  <si>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</si>
  <si>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</si>
  <si>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</si>
  <si>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</si>
  <si>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</si>
  <si>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</si>
  <si>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</si>
  <si>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</si>
  <si>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</si>
  <si>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</si>
  <si>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</si>
  <si>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</si>
  <si>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</si>
  <si>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</si>
  <si>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</si>
  <si>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</si>
  <si>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</si>
  <si>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</si>
  <si>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</si>
  <si>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</si>
  <si>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</si>
  <si>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</si>
  <si>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</si>
  <si>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</si>
  <si>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</si>
  <si>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</si>
  <si>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</si>
  <si>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</si>
  <si>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</si>
  <si>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</si>
  <si>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</si>
  <si>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</si>
  <si>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</si>
  <si>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</si>
  <si>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</si>
  <si>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</si>
  <si>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</si>
  <si>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</si>
  <si>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</si>
  <si>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</si>
  <si>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</si>
  <si>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</si>
  <si>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</si>
  <si>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</si>
  <si>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</si>
  <si>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</si>
  <si>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</si>
  <si>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</si>
  <si>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</si>
  <si>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</si>
  <si>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</si>
  <si>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</si>
  <si>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</si>
  <si>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</si>
  <si>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</si>
  <si>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</si>
  <si>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</si>
  <si>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</si>
  <si>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</si>
  <si>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</si>
  <si>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</si>
  <si>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</si>
  <si>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</si>
  <si>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</si>
  <si>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</si>
  <si>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</si>
  <si>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</si>
  <si>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</si>
  <si>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</si>
  <si>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</si>
  <si>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</si>
  <si>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</si>
  <si>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</si>
  <si>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</si>
  <si>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FELHALMOZÁSI KIADÁSOK</t>
  </si>
  <si>
    <t>Nettó</t>
  </si>
  <si>
    <t>Áfa</t>
  </si>
  <si>
    <t>BERUHÁZÁSOK ÖSSZESEN</t>
  </si>
  <si>
    <t>FELÚJÍTÁSOK ÖSSZESEN</t>
  </si>
  <si>
    <t>Felhalmozási kiadások összesen</t>
  </si>
  <si>
    <t>018010 Önkormányzatok elszámolásai  a központi költségvetéssel</t>
  </si>
  <si>
    <t>011130 Önkormányzatok és önk. hivatalok jogalkotó és ált. igazgatási tev.</t>
  </si>
  <si>
    <t>018030 Támogatási  célú finanszírozási műveletek</t>
  </si>
  <si>
    <t>045160          Közutak, hidak, alagutak üzemeltetése, fenntartása</t>
  </si>
  <si>
    <t>064010 Közvilágítás</t>
  </si>
  <si>
    <t xml:space="preserve"> 066020          Város és község gazdálkodás</t>
  </si>
  <si>
    <t>072311             Fogorvosi alapellátás</t>
  </si>
  <si>
    <t>082044           Könyvtári szolgáltatás</t>
  </si>
  <si>
    <t xml:space="preserve"> 082091 Közművelődés- hagyományos  közösségi kulturális értékek gondozása</t>
  </si>
  <si>
    <t xml:space="preserve">107060          Egyéb szociális pénzbeli ellátások, támogatások </t>
  </si>
  <si>
    <t>072112                     Háziorvosi ügyelet</t>
  </si>
  <si>
    <t>072111                 Háziorvosi alapellátás</t>
  </si>
  <si>
    <t>013320 Köztemető</t>
  </si>
  <si>
    <t>e Ft-ban</t>
  </si>
  <si>
    <t>Eredeti előirányzat</t>
  </si>
  <si>
    <t>Módosított előirányzat</t>
  </si>
  <si>
    <t>általános tartaléka és céltartalékának felosztása</t>
  </si>
  <si>
    <t>Cél megnevezése</t>
  </si>
  <si>
    <t>Működési tartalék</t>
  </si>
  <si>
    <t>Felhalmozási tartalék</t>
  </si>
  <si>
    <t xml:space="preserve">Kötelező tartalék </t>
  </si>
  <si>
    <t>Tartalék összesen</t>
  </si>
  <si>
    <t>Ordacsehi Község Önkormányzat</t>
  </si>
  <si>
    <t>Ordacsehi község Önkormányzattának költségvetési szervének kiadásai és bevételi</t>
  </si>
  <si>
    <t>Ordacsehi Község Önkormányzatának  költségvetési kiadásai és bevételei</t>
  </si>
  <si>
    <t>Ordacsehi Község Önkormányzatának  és Költségvetési szervének költségvetési kiadásai és bevételei</t>
  </si>
  <si>
    <t>013350              Nem lakóingatlan bérbeadása, üzemeltetése</t>
  </si>
  <si>
    <t>Működési célú támogatások államháztartáson belülről ( Munkaügyi központi támogatás)</t>
  </si>
  <si>
    <t>084031                          Civil szervezetek támogatása</t>
  </si>
  <si>
    <t xml:space="preserve"> '091110                  óvodai nevelés</t>
  </si>
  <si>
    <t>096015         óvodai étkeztetés</t>
  </si>
  <si>
    <t>018030 Központi irányító szervi támogatás</t>
  </si>
  <si>
    <t>Előirányzat Eredeti 2020.</t>
  </si>
  <si>
    <t>Államháztartáson belüli megelőlegezések   visszfizetése</t>
  </si>
  <si>
    <t>12. számú melléklet az ../2020. (……...)  önkormányzati rendelethez</t>
  </si>
  <si>
    <t xml:space="preserve">5. számú melléklet az .../2020. (….)  önkormányzati rendelethez     </t>
  </si>
  <si>
    <t xml:space="preserve">4. számú melléklet az .../2020. (….)  önkormányzati rendelethez     </t>
  </si>
  <si>
    <t xml:space="preserve">2. számú melléklet az .../2020. (….)  önkormányzati rendelethez     </t>
  </si>
  <si>
    <t>2020. évi tervezet</t>
  </si>
  <si>
    <t>Orvosi rendelő- számítógép vásárlás</t>
  </si>
  <si>
    <t>Urnafal építése</t>
  </si>
  <si>
    <t>Kisgép beszrzés( szártépő, kézi szerszámok)</t>
  </si>
  <si>
    <t>Előirányzat Eredeti 2020</t>
  </si>
  <si>
    <t>f bev</t>
  </si>
  <si>
    <t>2020. évi módosított EI</t>
  </si>
  <si>
    <t xml:space="preserve">1.  számú melléklet az .../2020. (….)  önkormányzati rendelethez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</si>
</sst>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_-* #,##0.00\ _F_t_-;\-* #,##0.00\ _F_t_-;_-* \-??\ _F_t_-;_-@_-"/>
    <numFmt numFmtId="165" formatCode="_-* #,##0\ _F_t_-;\-* #,##0\ _F_t_-;_-* &quot;- &quot;_F_t_-;_-@_-"/>
    <numFmt numFmtId="166" formatCode="_-* #,##0\ _F_t_-;\-* #,##0\ _F_t_-;_-* \-??\ _F_t_-;_-@_-"/>
    <numFmt numFmtId="167" formatCode="_-* #,##0\ _F_t_-;\-* #,##0\ _F_t_-;_-* &quot;-&quot;??\ _F_t_-;_-@_-"/>
  </numFmts>
  <fonts count="38" x14ac:knownFonts="1">
    <font>
      <sz val="10"/>
      <name val="Arial CE"/>
      <family val="2"/>
      <charset val="238"/>
    </font>
    <font>
      <sz val="10"/>
      <name val="Arial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62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59999389629810485"/>
        <bgColor indexed="41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14" borderId="1" applyNumberFormat="0" applyAlignment="0" applyProtection="0"/>
    <xf numFmtId="0" fontId="6" fillId="20" borderId="2" applyNumberFormat="0" applyAlignment="0" applyProtection="0"/>
    <xf numFmtId="0" fontId="7" fillId="0" borderId="0" applyNumberFormat="0" applyFill="0" applyBorder="0" applyAlignment="0" applyProtection="0"/>
    <xf numFmtId="43" fontId="1" fillId="0" borderId="0" applyFill="0" applyBorder="0" applyAlignment="0" applyProtection="0"/>
    <xf numFmtId="164" fontId="35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1" borderId="0" applyNumberFormat="0" applyBorder="0" applyAlignment="0" applyProtection="0"/>
    <xf numFmtId="0" fontId="15" fillId="0" borderId="0"/>
    <xf numFmtId="0" fontId="16" fillId="0" borderId="0"/>
    <xf numFmtId="0" fontId="15" fillId="0" borderId="0"/>
    <xf numFmtId="0" fontId="35" fillId="22" borderId="7" applyNumberFormat="0" applyAlignment="0" applyProtection="0"/>
    <xf numFmtId="0" fontId="17" fillId="14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center" vertical="center" wrapText="1"/>
    </xf>
    <xf numFmtId="165" fontId="21" fillId="14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65" fontId="15" fillId="0" borderId="0" xfId="0" applyNumberFormat="1" applyFont="1" applyBorder="1" applyAlignment="1">
      <alignment vertical="center" wrapText="1"/>
    </xf>
    <xf numFmtId="165" fontId="15" fillId="0" borderId="0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165" fontId="21" fillId="0" borderId="0" xfId="0" applyNumberFormat="1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165" fontId="24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15" fillId="0" borderId="0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24" fillId="6" borderId="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left" vertical="center" wrapText="1"/>
    </xf>
    <xf numFmtId="165" fontId="24" fillId="6" borderId="0" xfId="0" applyNumberFormat="1" applyFont="1" applyFill="1" applyBorder="1" applyAlignment="1">
      <alignment vertical="center" wrapText="1"/>
    </xf>
    <xf numFmtId="0" fontId="25" fillId="6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165" fontId="26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6" borderId="0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left" vertical="center" wrapText="1"/>
    </xf>
    <xf numFmtId="165" fontId="26" fillId="6" borderId="0" xfId="0" applyNumberFormat="1" applyFont="1" applyFill="1" applyBorder="1" applyAlignment="1">
      <alignment vertical="center" wrapText="1"/>
    </xf>
    <xf numFmtId="0" fontId="27" fillId="6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right" vertical="center" wrapText="1"/>
    </xf>
    <xf numFmtId="0" fontId="28" fillId="0" borderId="0" xfId="41" applyFont="1" applyAlignment="1">
      <alignment vertical="center" wrapText="1"/>
    </xf>
    <xf numFmtId="165" fontId="29" fillId="0" borderId="0" xfId="41" applyNumberFormat="1" applyFont="1" applyAlignment="1">
      <alignment vertical="center"/>
    </xf>
    <xf numFmtId="0" fontId="29" fillId="0" borderId="0" xfId="41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30" fillId="0" borderId="0" xfId="41" applyFont="1" applyAlignment="1">
      <alignment horizontal="center" vertical="center"/>
    </xf>
    <xf numFmtId="165" fontId="30" fillId="0" borderId="0" xfId="41" applyNumberFormat="1" applyFont="1" applyAlignment="1">
      <alignment horizontal="center" vertical="center"/>
    </xf>
    <xf numFmtId="165" fontId="31" fillId="0" borderId="10" xfId="41" applyNumberFormat="1" applyFont="1" applyBorder="1" applyAlignment="1">
      <alignment horizontal="center" vertical="center" wrapText="1"/>
    </xf>
    <xf numFmtId="0" fontId="32" fillId="0" borderId="0" xfId="41" applyFont="1" applyAlignment="1">
      <alignment horizontal="center" vertical="center"/>
    </xf>
    <xf numFmtId="0" fontId="28" fillId="0" borderId="10" xfId="41" applyFont="1" applyBorder="1" applyAlignment="1">
      <alignment horizontal="left" vertical="center" wrapText="1"/>
    </xf>
    <xf numFmtId="165" fontId="28" fillId="0" borderId="10" xfId="30" applyNumberFormat="1" applyFont="1" applyFill="1" applyBorder="1" applyAlignment="1" applyProtection="1">
      <alignment vertical="center"/>
    </xf>
    <xf numFmtId="165" fontId="28" fillId="0" borderId="10" xfId="41" applyNumberFormat="1" applyFont="1" applyFill="1" applyBorder="1" applyAlignment="1">
      <alignment vertical="center"/>
    </xf>
    <xf numFmtId="0" fontId="28" fillId="0" borderId="0" xfId="41" applyFont="1" applyBorder="1" applyAlignment="1">
      <alignment vertical="center"/>
    </xf>
    <xf numFmtId="165" fontId="28" fillId="0" borderId="10" xfId="41" applyNumberFormat="1" applyFont="1" applyBorder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165" fontId="33" fillId="0" borderId="10" xfId="30" applyNumberFormat="1" applyFont="1" applyFill="1" applyBorder="1" applyAlignment="1" applyProtection="1">
      <alignment vertical="center"/>
    </xf>
    <xf numFmtId="0" fontId="33" fillId="0" borderId="0" xfId="41" applyFont="1" applyBorder="1" applyAlignment="1">
      <alignment vertical="center"/>
    </xf>
    <xf numFmtId="0" fontId="28" fillId="0" borderId="10" xfId="41" applyFont="1" applyBorder="1" applyAlignment="1">
      <alignment vertical="center" wrapText="1"/>
    </xf>
    <xf numFmtId="0" fontId="33" fillId="0" borderId="10" xfId="41" applyFont="1" applyBorder="1" applyAlignment="1">
      <alignment vertical="center" wrapText="1"/>
    </xf>
    <xf numFmtId="165" fontId="34" fillId="0" borderId="10" xfId="30" applyNumberFormat="1" applyFont="1" applyFill="1" applyBorder="1" applyAlignment="1" applyProtection="1">
      <alignment vertical="center"/>
    </xf>
    <xf numFmtId="165" fontId="34" fillId="0" borderId="10" xfId="41" applyNumberFormat="1" applyFont="1" applyFill="1" applyBorder="1" applyAlignment="1">
      <alignment vertical="center"/>
    </xf>
    <xf numFmtId="0" fontId="34" fillId="0" borderId="0" xfId="41" applyFont="1" applyBorder="1" applyAlignment="1">
      <alignment vertical="center"/>
    </xf>
    <xf numFmtId="0" fontId="28" fillId="0" borderId="10" xfId="41" applyFont="1" applyBorder="1" applyAlignment="1">
      <alignment horizontal="left" vertical="center"/>
    </xf>
    <xf numFmtId="0" fontId="28" fillId="0" borderId="0" xfId="41" applyFont="1" applyAlignment="1">
      <alignment vertical="center"/>
    </xf>
    <xf numFmtId="0" fontId="33" fillId="0" borderId="10" xfId="41" applyFont="1" applyBorder="1" applyAlignment="1">
      <alignment horizontal="left" vertical="center"/>
    </xf>
    <xf numFmtId="0" fontId="33" fillId="0" borderId="0" xfId="41" applyFont="1" applyAlignment="1">
      <alignment vertical="center"/>
    </xf>
    <xf numFmtId="166" fontId="33" fillId="0" borderId="0" xfId="41" applyNumberFormat="1" applyFont="1" applyAlignment="1">
      <alignment vertical="center"/>
    </xf>
    <xf numFmtId="165" fontId="28" fillId="0" borderId="0" xfId="41" applyNumberFormat="1" applyFont="1" applyAlignment="1">
      <alignment vertical="center"/>
    </xf>
    <xf numFmtId="165" fontId="28" fillId="0" borderId="0" xfId="41" applyNumberFormat="1" applyFont="1" applyFill="1" applyAlignment="1">
      <alignment vertical="center"/>
    </xf>
    <xf numFmtId="0" fontId="21" fillId="23" borderId="11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23" fillId="23" borderId="0" xfId="0" quotePrefix="1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12" xfId="0" applyNumberFormat="1" applyBorder="1"/>
    <xf numFmtId="3" fontId="0" fillId="0" borderId="13" xfId="0" applyNumberFormat="1" applyBorder="1"/>
    <xf numFmtId="0" fontId="0" fillId="0" borderId="11" xfId="0" applyBorder="1"/>
    <xf numFmtId="0" fontId="0" fillId="0" borderId="12" xfId="0" applyBorder="1"/>
    <xf numFmtId="0" fontId="21" fillId="0" borderId="12" xfId="0" applyFont="1" applyBorder="1"/>
    <xf numFmtId="0" fontId="0" fillId="0" borderId="0" xfId="0" applyAlignment="1"/>
    <xf numFmtId="0" fontId="21" fillId="0" borderId="0" xfId="0" applyFont="1" applyAlignment="1"/>
    <xf numFmtId="0" fontId="15" fillId="0" borderId="0" xfId="0" applyFont="1"/>
    <xf numFmtId="0" fontId="21" fillId="0" borderId="11" xfId="0" applyFont="1" applyBorder="1"/>
    <xf numFmtId="0" fontId="37" fillId="0" borderId="0" xfId="0" applyFont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1" fillId="14" borderId="0" xfId="0" quotePrefix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165" fontId="15" fillId="25" borderId="0" xfId="0" applyNumberFormat="1" applyFont="1" applyFill="1" applyBorder="1" applyAlignment="1">
      <alignment vertical="center" wrapText="1"/>
    </xf>
    <xf numFmtId="165" fontId="21" fillId="25" borderId="0" xfId="0" applyNumberFormat="1" applyFont="1" applyFill="1" applyBorder="1" applyAlignment="1">
      <alignment vertical="center" wrapText="1"/>
    </xf>
    <xf numFmtId="165" fontId="15" fillId="26" borderId="0" xfId="0" applyNumberFormat="1" applyFont="1" applyFill="1" applyBorder="1" applyAlignment="1">
      <alignment vertical="center" wrapText="1"/>
    </xf>
    <xf numFmtId="165" fontId="15" fillId="27" borderId="0" xfId="0" applyNumberFormat="1" applyFont="1" applyFill="1" applyBorder="1" applyAlignment="1">
      <alignment vertical="center" wrapText="1"/>
    </xf>
    <xf numFmtId="165" fontId="15" fillId="24" borderId="0" xfId="0" applyNumberFormat="1" applyFont="1" applyFill="1" applyBorder="1" applyAlignment="1">
      <alignment vertical="center" wrapText="1"/>
    </xf>
    <xf numFmtId="0" fontId="26" fillId="30" borderId="0" xfId="0" applyFont="1" applyFill="1" applyBorder="1" applyAlignment="1">
      <alignment horizontal="center" vertical="center" wrapText="1"/>
    </xf>
    <xf numFmtId="0" fontId="26" fillId="30" borderId="0" xfId="0" applyFont="1" applyFill="1" applyBorder="1" applyAlignment="1">
      <alignment horizontal="left" vertical="center" wrapText="1"/>
    </xf>
    <xf numFmtId="0" fontId="24" fillId="30" borderId="0" xfId="0" applyFont="1" applyFill="1" applyBorder="1" applyAlignment="1">
      <alignment horizontal="center" vertical="center" wrapText="1"/>
    </xf>
    <xf numFmtId="0" fontId="24" fillId="30" borderId="0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wrapText="1"/>
    </xf>
    <xf numFmtId="0" fontId="0" fillId="0" borderId="14" xfId="0" applyBorder="1" applyAlignment="1">
      <alignment wrapText="1"/>
    </xf>
    <xf numFmtId="0" fontId="24" fillId="29" borderId="0" xfId="0" applyFont="1" applyFill="1" applyBorder="1" applyAlignment="1">
      <alignment horizontal="center" vertical="center" wrapText="1"/>
    </xf>
    <xf numFmtId="0" fontId="24" fillId="29" borderId="0" xfId="0" applyFont="1" applyFill="1" applyBorder="1" applyAlignment="1">
      <alignment horizontal="left" vertical="center" wrapText="1"/>
    </xf>
    <xf numFmtId="165" fontId="21" fillId="28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 indent="1"/>
    </xf>
    <xf numFmtId="167" fontId="1" fillId="0" borderId="13" xfId="29" applyNumberFormat="1" applyBorder="1"/>
    <xf numFmtId="167" fontId="1" fillId="0" borderId="12" xfId="29" applyNumberFormat="1" applyBorder="1"/>
    <xf numFmtId="167" fontId="1" fillId="0" borderId="14" xfId="29" applyNumberFormat="1" applyBorder="1"/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65" fontId="31" fillId="0" borderId="10" xfId="41" applyNumberFormat="1" applyFont="1" applyBorder="1" applyAlignment="1">
      <alignment horizontal="center" vertical="center" wrapText="1"/>
    </xf>
    <xf numFmtId="0" fontId="30" fillId="0" borderId="0" xfId="41" applyFont="1" applyBorder="1" applyAlignment="1">
      <alignment horizontal="center" vertical="center" wrapText="1"/>
    </xf>
    <xf numFmtId="0" fontId="30" fillId="0" borderId="10" xfId="4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Ezres" xfId="29" builtinId="3"/>
    <cellStyle name="Ezres_2014. évi terveze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ál" xfId="0" builtinId="0"/>
    <cellStyle name="Normal 2" xfId="39"/>
    <cellStyle name="Normál 2" xfId="40"/>
    <cellStyle name="Normál_2014. évi tervezet" xfId="41"/>
    <cellStyle name="Note" xfId="42"/>
    <cellStyle name="Output" xfId="43"/>
    <cellStyle name="Title" xfId="44"/>
    <cellStyle name="Total" xfId="45"/>
    <cellStyle name="Warning Text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view="pageBreakPreview" zoomScale="85" zoomScaleNormal="85" zoomScaleSheetLayoutView="85" workbookViewId="0">
      <selection activeCell="A4" sqref="A4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 t="s">
        <v>0</v>
      </c>
    </row>
    <row r="2" spans="1:4" x14ac:dyDescent="0.2">
      <c r="A2" s="124" t="s">
        <v>1</v>
      </c>
      <c r="B2" s="124"/>
      <c r="C2" s="124"/>
    </row>
    <row r="3" spans="1:4" x14ac:dyDescent="0.2">
      <c r="A3" s="124" t="s">
        <v>2</v>
      </c>
      <c r="B3" s="124"/>
      <c r="C3" s="124"/>
    </row>
    <row r="4" spans="1:4" x14ac:dyDescent="0.2">
      <c r="A4" s="97" t="s">
        <v>967</v>
      </c>
      <c r="B4" s="97"/>
      <c r="C4" s="97"/>
      <c r="D4" s="97"/>
    </row>
    <row r="5" spans="1:4" x14ac:dyDescent="0.2">
      <c r="A5" s="3"/>
      <c r="B5" s="3"/>
      <c r="C5" s="3"/>
    </row>
    <row r="6" spans="1:4" x14ac:dyDescent="0.2">
      <c r="A6" s="1"/>
      <c r="B6" s="1"/>
      <c r="C6" s="1"/>
    </row>
    <row r="7" spans="1:4" x14ac:dyDescent="0.2">
      <c r="A7" s="4" t="s">
        <v>3</v>
      </c>
      <c r="B7" s="4" t="s">
        <v>4</v>
      </c>
      <c r="C7" s="4" t="s">
        <v>5</v>
      </c>
    </row>
    <row r="8" spans="1:4" x14ac:dyDescent="0.2">
      <c r="A8" s="4" t="s">
        <v>6</v>
      </c>
      <c r="B8" s="4"/>
      <c r="C8" s="5" t="s">
        <v>7</v>
      </c>
    </row>
    <row r="9" spans="1:4" x14ac:dyDescent="0.2">
      <c r="A9" s="4" t="s">
        <v>8</v>
      </c>
      <c r="B9" s="6"/>
      <c r="C9" s="7" t="s">
        <v>9</v>
      </c>
    </row>
    <row r="10" spans="1:4" x14ac:dyDescent="0.2">
      <c r="A10" s="4" t="s">
        <v>10</v>
      </c>
      <c r="B10" s="6"/>
      <c r="C10" s="7" t="s">
        <v>11</v>
      </c>
    </row>
  </sheetData>
  <mergeCells count="2">
    <mergeCell ref="A2:C2"/>
    <mergeCell ref="A3:C3"/>
  </mergeCells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N643"/>
  <sheetViews>
    <sheetView tabSelected="1" view="pageBreakPreview" zoomScale="106" zoomScaleNormal="85" zoomScaleSheetLayoutView="106" workbookViewId="0">
      <pane xSplit="3" ySplit="7" topLeftCell="D531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outlineLevelRow="1" x14ac:dyDescent="0.2"/>
  <cols>
    <col min="1" max="1" width="8.140625" style="1" customWidth="1"/>
    <col min="2" max="2" width="82" style="1" customWidth="1"/>
    <col min="3" max="16" width="17.42578125" style="8" customWidth="1"/>
    <col min="17" max="17" width="18" style="8" customWidth="1"/>
    <col min="18" max="18" width="9.85546875" style="9" customWidth="1"/>
    <col min="19" max="19" width="10.140625" style="9" customWidth="1"/>
    <col min="20" max="40" width="9.140625" style="10"/>
    <col min="41" max="16384" width="9.140625" style="1"/>
  </cols>
  <sheetData>
    <row r="2" spans="1:40" x14ac:dyDescent="0.2">
      <c r="A2" s="125" t="s">
        <v>959</v>
      </c>
      <c r="B2" s="125"/>
      <c r="C2" s="125"/>
      <c r="D2" s="125"/>
    </row>
    <row r="3" spans="1:40" x14ac:dyDescent="0.2">
      <c r="A3" s="125" t="s">
        <v>947</v>
      </c>
      <c r="B3" s="125"/>
      <c r="C3" s="125"/>
      <c r="D3" s="125"/>
    </row>
    <row r="6" spans="1:40" s="10" customFormat="1" ht="12.75" customHeight="1" x14ac:dyDescent="0.2">
      <c r="A6" s="11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9"/>
      <c r="S6" s="9"/>
    </row>
    <row r="7" spans="1:40" s="18" customFormat="1" ht="25.5" x14ac:dyDescent="0.2">
      <c r="A7" s="14"/>
      <c r="B7" s="14" t="s">
        <v>5</v>
      </c>
      <c r="C7" s="15" t="s">
        <v>964</v>
      </c>
      <c r="D7" s="15" t="s">
        <v>937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6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x14ac:dyDescent="0.2">
      <c r="A8" s="19" t="s">
        <v>12</v>
      </c>
      <c r="B8" s="20" t="s">
        <v>13</v>
      </c>
      <c r="C8" s="21">
        <f>SUM(ÖNK!C5,ovi!C5)</f>
        <v>25769</v>
      </c>
      <c r="D8" s="21">
        <f>SUM(ÖNK!D5,ovi!D5)</f>
        <v>25719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40" hidden="1" x14ac:dyDescent="0.2">
      <c r="A9" s="19" t="s">
        <v>14</v>
      </c>
      <c r="B9" s="20" t="s">
        <v>15</v>
      </c>
      <c r="C9" s="21">
        <f>SUM(ÖNK!C6,ovi!C6)</f>
        <v>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idden="1" x14ac:dyDescent="0.2">
      <c r="A10" s="19" t="s">
        <v>16</v>
      </c>
      <c r="B10" s="20" t="s">
        <v>17</v>
      </c>
      <c r="C10" s="21">
        <f>SUM(ÖNK!C7,ovi!C7)</f>
        <v>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1"/>
      <c r="R10" s="21"/>
      <c r="S10" s="2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">
      <c r="A11" s="19" t="s">
        <v>18</v>
      </c>
      <c r="B11" s="20" t="s">
        <v>19</v>
      </c>
      <c r="C11" s="21">
        <f>SUM(ÖNK!C8,ovi!C8)</f>
        <v>100</v>
      </c>
      <c r="D11" s="21">
        <f>SUM(ÖNK!D8,ovi!D8)</f>
        <v>100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40" hidden="1" x14ac:dyDescent="0.2">
      <c r="A12" s="19" t="s">
        <v>20</v>
      </c>
      <c r="B12" s="20" t="s">
        <v>21</v>
      </c>
      <c r="C12" s="21">
        <f>SUM(ÖNK!C9,ovi!C9)</f>
        <v>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idden="1" x14ac:dyDescent="0.2">
      <c r="A13" s="19" t="s">
        <v>22</v>
      </c>
      <c r="B13" s="20" t="s">
        <v>23</v>
      </c>
      <c r="C13" s="21">
        <f>SUM(ÖNK!C10,ovi!C10)</f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40" x14ac:dyDescent="0.2">
      <c r="A14" s="19" t="s">
        <v>24</v>
      </c>
      <c r="B14" s="20" t="s">
        <v>25</v>
      </c>
      <c r="C14" s="21">
        <v>984</v>
      </c>
      <c r="D14" s="21">
        <v>984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40" hidden="1" x14ac:dyDescent="0.2">
      <c r="A15" s="19" t="s">
        <v>26</v>
      </c>
      <c r="B15" s="20" t="s">
        <v>27</v>
      </c>
      <c r="C15" s="21">
        <f>SUM(ÖNK!C12,ovi!C12)</f>
        <v>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19" t="s">
        <v>28</v>
      </c>
      <c r="B16" s="20" t="s">
        <v>29</v>
      </c>
      <c r="C16" s="21">
        <f>SUM(ÖNK!C13,ovi!C13)</f>
        <v>140</v>
      </c>
      <c r="D16" s="21">
        <f>SUM(ÖNK!D13,ovi!D13)</f>
        <v>140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19" t="s">
        <v>30</v>
      </c>
      <c r="B17" s="20" t="s">
        <v>31</v>
      </c>
      <c r="C17" s="21">
        <f>SUM(ÖNK!C14,ovi!C14)</f>
        <v>104</v>
      </c>
      <c r="D17" s="21">
        <f>SUM(ÖNK!D14,ovi!D14)</f>
        <v>104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idden="1" x14ac:dyDescent="0.2">
      <c r="A18" s="19" t="s">
        <v>32</v>
      </c>
      <c r="B18" s="20" t="s">
        <v>33</v>
      </c>
      <c r="C18" s="21">
        <f>SUM(ÖNK!C15,ovi!C15)</f>
        <v>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idden="1" x14ac:dyDescent="0.2">
      <c r="A19" s="19" t="s">
        <v>34</v>
      </c>
      <c r="B19" s="20" t="s">
        <v>35</v>
      </c>
      <c r="C19" s="21">
        <f>SUM(ÖNK!C16,ovi!C16)</f>
        <v>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19" t="s">
        <v>36</v>
      </c>
      <c r="B20" s="20" t="s">
        <v>37</v>
      </c>
      <c r="C20" s="21">
        <f>SUM(ÖNK!C17,ovi!C17)</f>
        <v>366</v>
      </c>
      <c r="D20" s="21">
        <f>SUM(ÖNK!D17,ovi!D17)</f>
        <v>516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40" hidden="1" x14ac:dyDescent="0.2">
      <c r="A21" s="19" t="s">
        <v>38</v>
      </c>
      <c r="B21" s="20" t="s">
        <v>39</v>
      </c>
      <c r="C21" s="21">
        <f>SUM(ÖNK!C18,ovi!C18)</f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.75" customHeight="1" x14ac:dyDescent="0.2">
      <c r="A22" s="23" t="s">
        <v>40</v>
      </c>
      <c r="B22" s="24" t="s">
        <v>41</v>
      </c>
      <c r="C22" s="21">
        <f>SUM(C8:C21)</f>
        <v>27463</v>
      </c>
      <c r="D22" s="21">
        <f>SUM(D8:D21)</f>
        <v>27563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40" x14ac:dyDescent="0.2">
      <c r="A23" s="19" t="s">
        <v>42</v>
      </c>
      <c r="B23" s="20" t="s">
        <v>43</v>
      </c>
      <c r="C23" s="21">
        <f>SUM(ÖNK!C20,ovi!C20)</f>
        <v>7874</v>
      </c>
      <c r="D23" s="21">
        <f>SUM(ÖNK!D20,ovi!D20)</f>
        <v>7874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5.5" x14ac:dyDescent="0.2">
      <c r="A24" s="19" t="s">
        <v>44</v>
      </c>
      <c r="B24" s="20" t="s">
        <v>45</v>
      </c>
      <c r="C24" s="21">
        <f>SUM(ÖNK!C21,ovi!C21)</f>
        <v>984</v>
      </c>
      <c r="D24" s="21">
        <f>SUM(ÖNK!D21,ovi!D21)</f>
        <v>984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idden="1" x14ac:dyDescent="0.2">
      <c r="A25" s="19" t="s">
        <v>46</v>
      </c>
      <c r="B25" s="20" t="s">
        <v>47</v>
      </c>
      <c r="C25" s="21">
        <f>SUM(ÖNK!C22,ovi!C22)</f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.75" customHeight="1" x14ac:dyDescent="0.2">
      <c r="A26" s="23" t="s">
        <v>48</v>
      </c>
      <c r="B26" s="24" t="s">
        <v>49</v>
      </c>
      <c r="C26" s="21">
        <f>SUM(ÖNK!C23,ovi!C23)</f>
        <v>8858</v>
      </c>
      <c r="D26" s="21">
        <f>SUM(ÖNK!D23,ovi!D23)</f>
        <v>8858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s="29" customFormat="1" ht="22.5" customHeight="1" x14ac:dyDescent="0.2">
      <c r="A27" s="26" t="s">
        <v>50</v>
      </c>
      <c r="B27" s="27" t="s">
        <v>51</v>
      </c>
      <c r="C27" s="21">
        <f>ÖNK!C24+ovi!C24</f>
        <v>36257</v>
      </c>
      <c r="D27" s="21">
        <f>ÖNK!D24+ovi!D24</f>
        <v>36453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40" s="29" customFormat="1" ht="25.5" x14ac:dyDescent="0.2">
      <c r="A28" s="26" t="s">
        <v>52</v>
      </c>
      <c r="B28" s="27" t="s">
        <v>53</v>
      </c>
      <c r="C28" s="21">
        <f>SUM(ÖNK!C25,ovi!C25)</f>
        <v>7565</v>
      </c>
      <c r="D28" s="21">
        <f>SUM(ÖNK!D25,ovi!D25)</f>
        <v>7369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40" x14ac:dyDescent="0.2">
      <c r="A29" s="19" t="s">
        <v>54</v>
      </c>
      <c r="B29" s="20" t="s">
        <v>55</v>
      </c>
      <c r="C29" s="21">
        <f>SUM(ÖNK!C26,ovi!C26)</f>
        <v>7358</v>
      </c>
      <c r="D29" s="21">
        <f>SUM(ÖNK!D26,ovi!D26)</f>
        <v>7162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40" hidden="1" x14ac:dyDescent="0.2">
      <c r="A30" s="19" t="s">
        <v>56</v>
      </c>
      <c r="B30" s="20" t="s">
        <v>57</v>
      </c>
      <c r="C30" s="21">
        <f>SUM(ÖNK!C27,ovi!C27)</f>
        <v>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idden="1" x14ac:dyDescent="0.2">
      <c r="A31" s="19" t="s">
        <v>58</v>
      </c>
      <c r="B31" s="20" t="s">
        <v>59</v>
      </c>
      <c r="C31" s="21">
        <f>SUM(ÖNK!C28,ovi!C28)</f>
        <v>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19" t="s">
        <v>60</v>
      </c>
      <c r="B32" s="20" t="s">
        <v>61</v>
      </c>
      <c r="C32" s="21">
        <f>SUM(ÖNK!C29,ovi!C29)</f>
        <v>115</v>
      </c>
      <c r="D32" s="21">
        <f>SUM(ÖNK!D29,ovi!D29)</f>
        <v>115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idden="1" x14ac:dyDescent="0.2">
      <c r="A33" s="19" t="s">
        <v>62</v>
      </c>
      <c r="B33" s="20" t="s">
        <v>63</v>
      </c>
      <c r="C33" s="21">
        <f>SUM(ÖNK!C30,ovi!C30)</f>
        <v>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25.5" hidden="1" x14ac:dyDescent="0.2">
      <c r="A34" s="19" t="s">
        <v>64</v>
      </c>
      <c r="B34" s="20" t="s">
        <v>65</v>
      </c>
      <c r="C34" s="21">
        <f>SUM(ÖNK!C31,ovi!C31)</f>
        <v>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19" t="s">
        <v>66</v>
      </c>
      <c r="B35" s="20" t="s">
        <v>67</v>
      </c>
      <c r="C35" s="21">
        <f>SUM(ÖNK!C32,ovi!C32)</f>
        <v>92</v>
      </c>
      <c r="D35" s="21">
        <f>SUM(ÖNK!D32,ovi!D32)</f>
        <v>92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9.5" customHeight="1" x14ac:dyDescent="0.2">
      <c r="A36" s="19" t="s">
        <v>68</v>
      </c>
      <c r="B36" s="20" t="s">
        <v>69</v>
      </c>
      <c r="C36" s="21">
        <f>SUM(ÖNK!C33,ovi!C33)</f>
        <v>160</v>
      </c>
      <c r="D36" s="21">
        <f>SUM(ÖNK!D33,ovi!D33)</f>
        <v>160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40" x14ac:dyDescent="0.2">
      <c r="A37" s="19"/>
      <c r="B37" s="30" t="s">
        <v>70</v>
      </c>
      <c r="C37" s="21">
        <f>SUM(ÖNK!C34,ovi!C34)</f>
        <v>20</v>
      </c>
      <c r="D37" s="21">
        <f>SUM(ÖNK!D34,ovi!D34)</f>
        <v>20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40" hidden="1" x14ac:dyDescent="0.2">
      <c r="A38" s="19"/>
      <c r="B38" s="30" t="s">
        <v>71</v>
      </c>
      <c r="C38" s="21">
        <f>SUM(ÖNK!C35,ovi!C35)</f>
        <v>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40" hidden="1" x14ac:dyDescent="0.2">
      <c r="A39" s="19"/>
      <c r="B39" s="30" t="s">
        <v>72</v>
      </c>
      <c r="C39" s="21">
        <f>SUM(ÖNK!C36,ovi!C36)</f>
        <v>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40" x14ac:dyDescent="0.2">
      <c r="A40" s="19"/>
      <c r="B40" s="30" t="s">
        <v>73</v>
      </c>
      <c r="C40" s="21">
        <f>SUM(ÖNK!C37,ovi!C37)</f>
        <v>90</v>
      </c>
      <c r="D40" s="21">
        <f>SUM(ÖNK!D37,ovi!D37)</f>
        <v>90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40" ht="25.5" x14ac:dyDescent="0.2">
      <c r="A41" s="19"/>
      <c r="B41" s="30" t="s">
        <v>74</v>
      </c>
      <c r="C41" s="21">
        <f>SUM(ÖNK!C38,ovi!C38)</f>
        <v>50</v>
      </c>
      <c r="D41" s="21">
        <f>SUM(ÖNK!D38,ovi!D38)</f>
        <v>50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40" ht="18" customHeight="1" x14ac:dyDescent="0.2">
      <c r="A42" s="19" t="s">
        <v>75</v>
      </c>
      <c r="B42" s="20" t="s">
        <v>76</v>
      </c>
      <c r="C42" s="21">
        <f>SUM(ÖNK!C39,ovi!C39)</f>
        <v>3250</v>
      </c>
      <c r="D42" s="21">
        <f>SUM(ÖNK!D39,ovi!D39)</f>
        <v>3250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40" hidden="1" x14ac:dyDescent="0.2">
      <c r="A43" s="19"/>
      <c r="B43" s="30" t="s">
        <v>77</v>
      </c>
      <c r="C43" s="21">
        <f>SUM(ÖNK!C40,ovi!C40)</f>
        <v>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40" x14ac:dyDescent="0.2">
      <c r="A44" s="19"/>
      <c r="B44" s="30" t="s">
        <v>78</v>
      </c>
      <c r="C44" s="21">
        <f>SUM(ÖNK!C41,ovi!C41)</f>
        <v>600</v>
      </c>
      <c r="D44" s="21">
        <f>SUM(ÖNK!D41,ovi!D41)</f>
        <v>600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40" hidden="1" x14ac:dyDescent="0.2">
      <c r="A45" s="19"/>
      <c r="B45" s="30" t="s">
        <v>79</v>
      </c>
      <c r="C45" s="21">
        <f>SUM(ÖNK!C42,ovi!C42)</f>
        <v>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40" x14ac:dyDescent="0.2">
      <c r="A46" s="19"/>
      <c r="B46" s="30" t="s">
        <v>80</v>
      </c>
      <c r="C46" s="21">
        <f>SUM(ÖNK!C43,ovi!C43)</f>
        <v>1500</v>
      </c>
      <c r="D46" s="21">
        <f>SUM(ÖNK!D43,ovi!D43)</f>
        <v>1500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40" x14ac:dyDescent="0.2">
      <c r="A47" s="19"/>
      <c r="B47" s="30" t="s">
        <v>81</v>
      </c>
      <c r="C47" s="21">
        <f>SUM(ÖNK!C44,ovi!C44)</f>
        <v>540</v>
      </c>
      <c r="D47" s="21">
        <f>SUM(ÖNK!D44,ovi!D44)</f>
        <v>540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40" x14ac:dyDescent="0.2">
      <c r="A48" s="19"/>
      <c r="B48" s="30" t="s">
        <v>82</v>
      </c>
      <c r="C48" s="21">
        <f>SUM(ÖNK!C45,ovi!C45)</f>
        <v>50</v>
      </c>
      <c r="D48" s="21">
        <f>SUM(ÖNK!D45,ovi!D45)</f>
        <v>50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40" x14ac:dyDescent="0.2">
      <c r="A49" s="19"/>
      <c r="B49" s="30" t="s">
        <v>83</v>
      </c>
      <c r="C49" s="21">
        <f>SUM(ÖNK!C46,ovi!C46)</f>
        <v>560</v>
      </c>
      <c r="D49" s="21">
        <f>SUM(ÖNK!D46,ovi!D46)</f>
        <v>560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40" hidden="1" x14ac:dyDescent="0.2">
      <c r="A50" s="19" t="s">
        <v>84</v>
      </c>
      <c r="B50" s="20" t="s">
        <v>85</v>
      </c>
      <c r="C50" s="21">
        <f>SUM(ÖNK!C47,ovi!C47)</f>
        <v>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.75" customHeight="1" x14ac:dyDescent="0.2">
      <c r="A51" s="23" t="s">
        <v>86</v>
      </c>
      <c r="B51" s="24" t="s">
        <v>87</v>
      </c>
      <c r="C51" s="21">
        <f>SUM(ÖNK!C48,ovi!C48)</f>
        <v>3410</v>
      </c>
      <c r="D51" s="21">
        <f>SUM(ÖNK!D48,ovi!D48)</f>
        <v>3410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40" ht="18" customHeight="1" x14ac:dyDescent="0.2">
      <c r="A52" s="19" t="s">
        <v>88</v>
      </c>
      <c r="B52" s="20" t="s">
        <v>89</v>
      </c>
      <c r="C52" s="21">
        <f>SUM(ÖNK!C49,ovi!C49)</f>
        <v>422</v>
      </c>
      <c r="D52" s="21">
        <f>SUM(ÖNK!D49,ovi!D49)</f>
        <v>422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40" ht="25.5" hidden="1" x14ac:dyDescent="0.2">
      <c r="A53" s="19"/>
      <c r="B53" s="30" t="s">
        <v>90</v>
      </c>
      <c r="C53" s="21">
        <f>SUM(ÖNK!C50,ovi!C50)</f>
        <v>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40" hidden="1" x14ac:dyDescent="0.2">
      <c r="A54" s="19"/>
      <c r="B54" s="30" t="s">
        <v>91</v>
      </c>
      <c r="C54" s="21">
        <f>SUM(ÖNK!C51,ovi!C51)</f>
        <v>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40" x14ac:dyDescent="0.2">
      <c r="A55" s="19"/>
      <c r="B55" s="30" t="s">
        <v>92</v>
      </c>
      <c r="C55" s="21">
        <f>SUM(ÖNK!C52,ovi!C52)</f>
        <v>422</v>
      </c>
      <c r="D55" s="21">
        <f>SUM(ÖNK!D52,ovi!D52)</f>
        <v>422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40" ht="18" customHeight="1" x14ac:dyDescent="0.2">
      <c r="A56" s="19" t="s">
        <v>93</v>
      </c>
      <c r="B56" s="20" t="s">
        <v>94</v>
      </c>
      <c r="C56" s="21">
        <f>SUM(ÖNK!C53,ovi!C53)</f>
        <v>290</v>
      </c>
      <c r="D56" s="21">
        <f>SUM(ÖNK!D53,ovi!D53)</f>
        <v>290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40" x14ac:dyDescent="0.2">
      <c r="A57" s="19"/>
      <c r="B57" s="30" t="s">
        <v>95</v>
      </c>
      <c r="C57" s="21">
        <f>SUM(ÖNK!C54,ovi!C54)</f>
        <v>290</v>
      </c>
      <c r="D57" s="21">
        <f>SUM(ÖNK!D54,ovi!D54)</f>
        <v>290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40" hidden="1" x14ac:dyDescent="0.2">
      <c r="A58" s="19"/>
      <c r="B58" s="30" t="s">
        <v>96</v>
      </c>
      <c r="C58" s="21">
        <f>SUM(ÖNK!C55,ovi!C55)</f>
        <v>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40" ht="15.75" customHeight="1" x14ac:dyDescent="0.2">
      <c r="A59" s="23" t="s">
        <v>97</v>
      </c>
      <c r="B59" s="24" t="s">
        <v>98</v>
      </c>
      <c r="C59" s="21">
        <f>SUM(ÖNK!C56,ovi!C56)</f>
        <v>712</v>
      </c>
      <c r="D59" s="21">
        <f>SUM(ÖNK!D56,ovi!D56)</f>
        <v>712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40" ht="18" customHeight="1" x14ac:dyDescent="0.2">
      <c r="A60" s="19" t="s">
        <v>99</v>
      </c>
      <c r="B60" s="20" t="s">
        <v>100</v>
      </c>
      <c r="C60" s="21">
        <f>SUM(ÖNK!C57,ovi!C57)</f>
        <v>10500</v>
      </c>
      <c r="D60" s="21">
        <f>SUM(ÖNK!D57,ovi!D57)</f>
        <v>10500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40" x14ac:dyDescent="0.2">
      <c r="A61" s="19"/>
      <c r="B61" s="30" t="s">
        <v>101</v>
      </c>
      <c r="C61" s="21">
        <f>SUM(ÖNK!C58,ovi!C58)</f>
        <v>3650</v>
      </c>
      <c r="D61" s="21">
        <f>SUM(ÖNK!D58,ovi!D58)</f>
        <v>3650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40" x14ac:dyDescent="0.2">
      <c r="A62" s="19"/>
      <c r="B62" s="30" t="s">
        <v>102</v>
      </c>
      <c r="C62" s="21">
        <f>SUM(ÖNK!C59,ovi!C59)</f>
        <v>5800</v>
      </c>
      <c r="D62" s="21">
        <f>SUM(ÖNK!D59,ovi!D59)</f>
        <v>5800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40" x14ac:dyDescent="0.2">
      <c r="A63" s="19"/>
      <c r="B63" s="30" t="s">
        <v>103</v>
      </c>
      <c r="C63" s="21">
        <f>SUM(ÖNK!C60,ovi!C60)</f>
        <v>1050</v>
      </c>
      <c r="D63" s="21">
        <f>SUM(ÖNK!D60,ovi!D60)</f>
        <v>1050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40" x14ac:dyDescent="0.2">
      <c r="A64" s="19" t="s">
        <v>104</v>
      </c>
      <c r="B64" s="20" t="s">
        <v>105</v>
      </c>
      <c r="C64" s="21">
        <f>SUM(ÖNK!C61,ovi!C61)</f>
        <v>1750</v>
      </c>
      <c r="D64" s="21">
        <f>SUM(ÖNK!D61,ovi!D61)</f>
        <v>2500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idden="1" x14ac:dyDescent="0.2">
      <c r="A65" s="19" t="s">
        <v>106</v>
      </c>
      <c r="B65" s="20" t="s">
        <v>107</v>
      </c>
      <c r="C65" s="21">
        <f>SUM(ÖNK!C62,ovi!C62)</f>
        <v>0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40" ht="25.5" hidden="1" x14ac:dyDescent="0.2">
      <c r="A66" s="19" t="s">
        <v>108</v>
      </c>
      <c r="B66" s="20" t="s">
        <v>109</v>
      </c>
      <c r="C66" s="21">
        <f>SUM(ÖNK!C63,ovi!C63)</f>
        <v>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8" customHeight="1" x14ac:dyDescent="0.2">
      <c r="A67" s="19" t="s">
        <v>110</v>
      </c>
      <c r="B67" s="20" t="s">
        <v>111</v>
      </c>
      <c r="C67" s="21">
        <f>SUM(ÖNK!C64,ovi!C64)</f>
        <v>3704</v>
      </c>
      <c r="D67" s="21">
        <f>SUM(ÖNK!D64,ovi!D64)</f>
        <v>3704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40" x14ac:dyDescent="0.2">
      <c r="A68" s="19"/>
      <c r="B68" s="30" t="s">
        <v>112</v>
      </c>
      <c r="C68" s="21">
        <f>SUM(ÖNK!C65,ovi!C65)</f>
        <v>1350</v>
      </c>
      <c r="D68" s="21">
        <f>SUM(ÖNK!D65,ovi!D65)</f>
        <v>1350</v>
      </c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40" x14ac:dyDescent="0.2">
      <c r="A69" s="19"/>
      <c r="B69" s="30" t="s">
        <v>113</v>
      </c>
      <c r="C69" s="21">
        <f>SUM(ÖNK!C66,ovi!C66)</f>
        <v>1454</v>
      </c>
      <c r="D69" s="21">
        <f>SUM(ÖNK!D66,ovi!D66)</f>
        <v>1454</v>
      </c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40" x14ac:dyDescent="0.2">
      <c r="A70" s="19"/>
      <c r="B70" s="30" t="s">
        <v>114</v>
      </c>
      <c r="C70" s="21">
        <f>SUM(ÖNK!C67,ovi!C67)</f>
        <v>400</v>
      </c>
      <c r="D70" s="21">
        <f>SUM(ÖNK!D67,ovi!D67)</f>
        <v>400</v>
      </c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40" x14ac:dyDescent="0.2">
      <c r="A71" s="19"/>
      <c r="B71" s="30" t="s">
        <v>115</v>
      </c>
      <c r="C71" s="21">
        <f>SUM(ÖNK!C68,ovi!C68)</f>
        <v>500</v>
      </c>
      <c r="D71" s="21">
        <f>SUM(ÖNK!D68,ovi!D68)</f>
        <v>500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40" hidden="1" x14ac:dyDescent="0.2">
      <c r="A72" s="19" t="s">
        <v>116</v>
      </c>
      <c r="B72" s="20" t="s">
        <v>117</v>
      </c>
      <c r="C72" s="21">
        <f>SUM(ÖNK!C69,ovi!C69)</f>
        <v>0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idden="1" x14ac:dyDescent="0.2">
      <c r="A73" s="19" t="s">
        <v>118</v>
      </c>
      <c r="B73" s="20" t="s">
        <v>119</v>
      </c>
      <c r="C73" s="21">
        <f>SUM(ÖNK!C70,ovi!C70)</f>
        <v>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8" customHeight="1" x14ac:dyDescent="0.2">
      <c r="A74" s="19" t="s">
        <v>120</v>
      </c>
      <c r="B74" s="20" t="s">
        <v>121</v>
      </c>
      <c r="C74" s="21">
        <f>SUM(ÖNK!C71,ovi!C71)</f>
        <v>15930</v>
      </c>
      <c r="D74" s="21">
        <f>SUM(ÖNK!D71,ovi!D71)</f>
        <v>17538</v>
      </c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40" x14ac:dyDescent="0.2">
      <c r="A75" s="19"/>
      <c r="B75" s="30" t="s">
        <v>122</v>
      </c>
      <c r="C75" s="21">
        <f>SUM(ÖNK!C72,ovi!C72)</f>
        <v>15480</v>
      </c>
      <c r="D75" s="21">
        <f>SUM(ÖNK!D72,ovi!D72)</f>
        <v>17088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40" x14ac:dyDescent="0.2">
      <c r="A76" s="19"/>
      <c r="B76" s="30" t="s">
        <v>123</v>
      </c>
      <c r="C76" s="21">
        <f>SUM(ÖNK!C73,ovi!C73)</f>
        <v>250</v>
      </c>
      <c r="D76" s="21">
        <f>SUM(ÖNK!D73,ovi!D73)</f>
        <v>250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40" x14ac:dyDescent="0.2">
      <c r="A77" s="19"/>
      <c r="B77" s="30" t="s">
        <v>124</v>
      </c>
      <c r="C77" s="21">
        <f>SUM(ÖNK!C74,ovi!C74)</f>
        <v>200</v>
      </c>
      <c r="D77" s="21">
        <f>SUM(ÖNK!D74,ovi!D74)</f>
        <v>200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40" ht="18" customHeight="1" x14ac:dyDescent="0.2">
      <c r="A78" s="19" t="s">
        <v>125</v>
      </c>
      <c r="B78" s="20" t="s">
        <v>126</v>
      </c>
      <c r="C78" s="21">
        <f>SUM(ÖNK!C75,ovi!C75)</f>
        <v>4315</v>
      </c>
      <c r="D78" s="21">
        <f>SUM(ÖNK!D75,ovi!D75)</f>
        <v>5295</v>
      </c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40" x14ac:dyDescent="0.2">
      <c r="A79" s="19"/>
      <c r="B79" s="30" t="s">
        <v>127</v>
      </c>
      <c r="C79" s="21">
        <f>SUM(ÖNK!C76,ovi!C76)</f>
        <v>150</v>
      </c>
      <c r="D79" s="21">
        <f>SUM(ÖNK!D76,ovi!D76)</f>
        <v>150</v>
      </c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40" hidden="1" x14ac:dyDescent="0.2">
      <c r="A80" s="19"/>
      <c r="B80" s="30" t="s">
        <v>128</v>
      </c>
      <c r="C80" s="21">
        <f>SUM(ÖNK!C77,ovi!C77)</f>
        <v>0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40" hidden="1" x14ac:dyDescent="0.2">
      <c r="A81" s="19"/>
      <c r="B81" s="30" t="s">
        <v>129</v>
      </c>
      <c r="C81" s="21">
        <f>SUM(ÖNK!C78,ovi!C78)</f>
        <v>0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40" x14ac:dyDescent="0.2">
      <c r="A82" s="19"/>
      <c r="B82" s="30" t="s">
        <v>130</v>
      </c>
      <c r="C82" s="21">
        <f>SUM(ÖNK!C79,ovi!C79)</f>
        <v>79</v>
      </c>
      <c r="D82" s="21">
        <f>SUM(ÖNK!D79,ovi!D79)</f>
        <v>79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40" hidden="1" x14ac:dyDescent="0.2">
      <c r="A83" s="19"/>
      <c r="B83" s="30" t="s">
        <v>131</v>
      </c>
      <c r="C83" s="21">
        <f>SUM(ÖNK!C80,ovi!C80)</f>
        <v>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40" x14ac:dyDescent="0.2">
      <c r="A84" s="19"/>
      <c r="B84" s="30" t="s">
        <v>132</v>
      </c>
      <c r="C84" s="21">
        <f>SUM(ÖNK!C81,ovi!C81)</f>
        <v>2458</v>
      </c>
      <c r="D84" s="21">
        <f>SUM(ÖNK!D81,ovi!D81)</f>
        <v>3438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40" x14ac:dyDescent="0.2">
      <c r="A85" s="19"/>
      <c r="B85" s="30" t="s">
        <v>133</v>
      </c>
      <c r="C85" s="21">
        <f>SUM(ÖNK!C82,ovi!C82)</f>
        <v>950</v>
      </c>
      <c r="D85" s="21">
        <f>SUM(ÖNK!D82,ovi!D82)</f>
        <v>950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40" x14ac:dyDescent="0.2">
      <c r="A86" s="19"/>
      <c r="B86" s="30" t="s">
        <v>134</v>
      </c>
      <c r="C86" s="21">
        <f>SUM(ÖNK!C83,ovi!C83)</f>
        <v>678</v>
      </c>
      <c r="D86" s="21">
        <f>SUM(ÖNK!D83,ovi!D83)</f>
        <v>678</v>
      </c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40" ht="15.75" customHeight="1" x14ac:dyDescent="0.2">
      <c r="A87" s="23" t="s">
        <v>135</v>
      </c>
      <c r="B87" s="24" t="s">
        <v>136</v>
      </c>
      <c r="C87" s="21">
        <f>SUM(ÖNK!C84,ovi!C84)</f>
        <v>36199</v>
      </c>
      <c r="D87" s="21">
        <f>SUM(ÖNK!D84,ovi!D84)</f>
        <v>39137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</row>
    <row r="88" spans="1:40" hidden="1" x14ac:dyDescent="0.2">
      <c r="A88" s="19" t="s">
        <v>137</v>
      </c>
      <c r="B88" s="20" t="s">
        <v>138</v>
      </c>
      <c r="C88" s="21">
        <f>SUM(ÖNK!C85,ovi!C85)</f>
        <v>0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8" customHeight="1" x14ac:dyDescent="0.2">
      <c r="A89" s="19" t="s">
        <v>139</v>
      </c>
      <c r="B89" s="20" t="s">
        <v>140</v>
      </c>
      <c r="C89" s="21">
        <f>SUM(ÖNK!C86,ovi!C86)</f>
        <v>2000</v>
      </c>
      <c r="D89" s="21">
        <f>SUM(ÖNK!D86,ovi!D86)</f>
        <v>2000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idden="1" x14ac:dyDescent="0.2">
      <c r="A90" s="19"/>
      <c r="B90" s="30" t="s">
        <v>141</v>
      </c>
      <c r="C90" s="21">
        <f>SUM(ÖNK!C87,ovi!C87)</f>
        <v>0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">
      <c r="A91" s="19"/>
      <c r="B91" s="30" t="s">
        <v>142</v>
      </c>
      <c r="C91" s="21">
        <f>SUM(ÖNK!C88,ovi!C88)</f>
        <v>2000</v>
      </c>
      <c r="D91" s="21">
        <f>SUM(ÖNK!D88,ovi!D88)</f>
        <v>2000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idden="1" x14ac:dyDescent="0.2">
      <c r="A92" s="19"/>
      <c r="B92" s="30" t="s">
        <v>143</v>
      </c>
      <c r="C92" s="21">
        <f>SUM(ÖNK!C89,ovi!C89)</f>
        <v>0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idden="1" x14ac:dyDescent="0.2">
      <c r="A93" s="19"/>
      <c r="B93" s="30" t="s">
        <v>144</v>
      </c>
      <c r="C93" s="21">
        <f>SUM(ÖNK!C90,ovi!C90)</f>
        <v>0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5.75" customHeight="1" x14ac:dyDescent="0.2">
      <c r="A94" s="23" t="s">
        <v>145</v>
      </c>
      <c r="B94" s="24" t="s">
        <v>146</v>
      </c>
      <c r="C94" s="21">
        <f>SUM(ÖNK!C91,ovi!C91)</f>
        <v>2000</v>
      </c>
      <c r="D94" s="21">
        <f>SUM(ÖNK!D91,ovi!D91)</f>
        <v>2000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">
      <c r="A95" s="19" t="s">
        <v>147</v>
      </c>
      <c r="B95" s="20" t="s">
        <v>148</v>
      </c>
      <c r="C95" s="21">
        <f>SUM(ÖNK!C92,ovi!C92)</f>
        <v>7176</v>
      </c>
      <c r="D95" s="21">
        <f>SUM(ÖNK!D92,ovi!D92)</f>
        <v>7284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40" hidden="1" x14ac:dyDescent="0.2">
      <c r="A96" s="19" t="s">
        <v>149</v>
      </c>
      <c r="B96" s="20" t="s">
        <v>150</v>
      </c>
      <c r="C96" s="21">
        <f>SUM(ÖNK!C93,ovi!C93)</f>
        <v>0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40" hidden="1" x14ac:dyDescent="0.2">
      <c r="A97" s="19" t="s">
        <v>151</v>
      </c>
      <c r="B97" s="20" t="s">
        <v>152</v>
      </c>
      <c r="C97" s="21">
        <f>SUM(ÖNK!C94,ovi!C94)</f>
        <v>0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idden="1" x14ac:dyDescent="0.2">
      <c r="A98" s="19" t="s">
        <v>153</v>
      </c>
      <c r="B98" s="20" t="s">
        <v>154</v>
      </c>
      <c r="C98" s="21">
        <f>SUM(ÖNK!C95,ovi!C95)</f>
        <v>0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idden="1" x14ac:dyDescent="0.2">
      <c r="A99" s="19" t="s">
        <v>155</v>
      </c>
      <c r="B99" s="20" t="s">
        <v>156</v>
      </c>
      <c r="C99" s="21">
        <f>SUM(ÖNK!C96,ovi!C96)</f>
        <v>0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idden="1" x14ac:dyDescent="0.2">
      <c r="A100" s="19" t="s">
        <v>157</v>
      </c>
      <c r="B100" s="20" t="s">
        <v>158</v>
      </c>
      <c r="C100" s="21">
        <f>SUM(ÖNK!C97,ovi!C97)</f>
        <v>0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idden="1" x14ac:dyDescent="0.2">
      <c r="A101" s="19" t="s">
        <v>159</v>
      </c>
      <c r="B101" s="20" t="s">
        <v>160</v>
      </c>
      <c r="C101" s="21">
        <f>SUM(ÖNK!C98,ovi!C98)</f>
        <v>0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idden="1" x14ac:dyDescent="0.2">
      <c r="A102" s="19" t="s">
        <v>161</v>
      </c>
      <c r="B102" s="20" t="s">
        <v>162</v>
      </c>
      <c r="C102" s="21">
        <f>SUM(ÖNK!C99,ovi!C99)</f>
        <v>0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idden="1" x14ac:dyDescent="0.2">
      <c r="A103" s="19" t="s">
        <v>163</v>
      </c>
      <c r="B103" s="20" t="s">
        <v>164</v>
      </c>
      <c r="C103" s="21">
        <f>SUM(ÖNK!C100,ovi!C100)</f>
        <v>0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">
      <c r="A104" s="19" t="s">
        <v>165</v>
      </c>
      <c r="B104" s="20" t="s">
        <v>166</v>
      </c>
      <c r="C104" s="21">
        <f>SUM(ÖNK!C101,ovi!C101)</f>
        <v>1300</v>
      </c>
      <c r="D104" s="21">
        <f>SUM(ÖNK!D101,ovi!D101)</f>
        <v>1050</v>
      </c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40" hidden="1" x14ac:dyDescent="0.2">
      <c r="A105" s="19"/>
      <c r="B105" s="30" t="s">
        <v>167</v>
      </c>
      <c r="C105" s="21">
        <f>SUM(ÖNK!C102,ovi!C102)</f>
        <v>0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40" hidden="1" x14ac:dyDescent="0.2">
      <c r="A106" s="19"/>
      <c r="B106" s="30" t="s">
        <v>168</v>
      </c>
      <c r="C106" s="21">
        <f>SUM(ÖNK!C103,ovi!C103)</f>
        <v>0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40" x14ac:dyDescent="0.2">
      <c r="A107" s="19"/>
      <c r="B107" s="30" t="s">
        <v>166</v>
      </c>
      <c r="C107" s="21">
        <f>SUM(ÖNK!C104,ovi!C104)</f>
        <v>1300</v>
      </c>
      <c r="D107" s="21">
        <f>SUM(ÖNK!D104,ovi!D104)</f>
        <v>1050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40" ht="15.75" customHeight="1" x14ac:dyDescent="0.2">
      <c r="A108" s="23" t="s">
        <v>169</v>
      </c>
      <c r="B108" s="24" t="s">
        <v>170</v>
      </c>
      <c r="C108" s="21">
        <f>SUM(ÖNK!C105,ovi!C105)</f>
        <v>8476</v>
      </c>
      <c r="D108" s="21">
        <f>SUM(ÖNK!D105,ovi!D105)</f>
        <v>8334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1:40" s="29" customFormat="1" ht="21.75" customHeight="1" x14ac:dyDescent="0.2">
      <c r="A109" s="26" t="s">
        <v>171</v>
      </c>
      <c r="B109" s="27" t="s">
        <v>172</v>
      </c>
      <c r="C109" s="21">
        <f>SUM(ÖNK!C106,ovi!C106)</f>
        <v>50797</v>
      </c>
      <c r="D109" s="21">
        <f>SUM(ÖNK!D106,ovi!D106)</f>
        <v>53993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1:40" hidden="1" outlineLevel="1" x14ac:dyDescent="0.2">
      <c r="A110" s="19" t="s">
        <v>173</v>
      </c>
      <c r="B110" s="20" t="s">
        <v>174</v>
      </c>
      <c r="C110" s="21">
        <f>SUM(ÖNK!C107,ovi!C107)</f>
        <v>0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idden="1" outlineLevel="1" x14ac:dyDescent="0.2">
      <c r="A111" s="19" t="s">
        <v>175</v>
      </c>
      <c r="B111" s="20" t="s">
        <v>176</v>
      </c>
      <c r="C111" s="21">
        <f>SUM(ÖNK!C108,ovi!C108)</f>
        <v>0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idden="1" outlineLevel="1" x14ac:dyDescent="0.2">
      <c r="A112" s="19" t="s">
        <v>177</v>
      </c>
      <c r="B112" s="20" t="s">
        <v>178</v>
      </c>
      <c r="C112" s="21">
        <f>SUM(ÖNK!C109,ovi!C109)</f>
        <v>0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idden="1" outlineLevel="1" x14ac:dyDescent="0.2">
      <c r="A113" s="19" t="s">
        <v>179</v>
      </c>
      <c r="B113" s="20" t="s">
        <v>180</v>
      </c>
      <c r="C113" s="21">
        <f>SUM(ÖNK!C110,ovi!C110)</f>
        <v>0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idden="1" outlineLevel="1" x14ac:dyDescent="0.2">
      <c r="A114" s="19" t="s">
        <v>181</v>
      </c>
      <c r="B114" s="20" t="s">
        <v>182</v>
      </c>
      <c r="C114" s="21">
        <f>SUM(ÖNK!C111,ovi!C111)</f>
        <v>0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idden="1" outlineLevel="1" x14ac:dyDescent="0.2">
      <c r="A115" s="19" t="s">
        <v>183</v>
      </c>
      <c r="B115" s="20" t="s">
        <v>184</v>
      </c>
      <c r="C115" s="21">
        <f>SUM(ÖNK!C112,ovi!C112)</f>
        <v>0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idden="1" outlineLevel="1" x14ac:dyDescent="0.2">
      <c r="A116" s="19" t="s">
        <v>185</v>
      </c>
      <c r="B116" s="20" t="s">
        <v>186</v>
      </c>
      <c r="C116" s="21">
        <f>SUM(ÖNK!C113,ovi!C113)</f>
        <v>0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idden="1" outlineLevel="1" x14ac:dyDescent="0.2">
      <c r="A117" s="19" t="s">
        <v>187</v>
      </c>
      <c r="B117" s="20" t="s">
        <v>188</v>
      </c>
      <c r="C117" s="21">
        <f>SUM(ÖNK!C114,ovi!C114)</f>
        <v>0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idden="1" outlineLevel="1" x14ac:dyDescent="0.2">
      <c r="A118" s="19" t="s">
        <v>189</v>
      </c>
      <c r="B118" s="20" t="s">
        <v>190</v>
      </c>
      <c r="C118" s="21">
        <f>SUM(ÖNK!C115,ovi!C115)</f>
        <v>0</v>
      </c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idden="1" outlineLevel="1" x14ac:dyDescent="0.2">
      <c r="A119" s="19" t="s">
        <v>191</v>
      </c>
      <c r="B119" s="20" t="s">
        <v>192</v>
      </c>
      <c r="C119" s="21">
        <f>SUM(ÖNK!C116,ovi!C116)</f>
        <v>0</v>
      </c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idden="1" outlineLevel="1" x14ac:dyDescent="0.2">
      <c r="A120" s="19" t="s">
        <v>193</v>
      </c>
      <c r="B120" s="20" t="s">
        <v>194</v>
      </c>
      <c r="C120" s="21">
        <f>SUM(ÖNK!C117,ovi!C117)</f>
        <v>0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idden="1" outlineLevel="1" x14ac:dyDescent="0.2">
      <c r="A121" s="19" t="s">
        <v>195</v>
      </c>
      <c r="B121" s="20" t="s">
        <v>196</v>
      </c>
      <c r="C121" s="21">
        <f>SUM(ÖNK!C118,ovi!C118)</f>
        <v>0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idden="1" outlineLevel="1" x14ac:dyDescent="0.2">
      <c r="A122" s="19" t="s">
        <v>197</v>
      </c>
      <c r="B122" s="20" t="s">
        <v>198</v>
      </c>
      <c r="C122" s="21">
        <f>SUM(ÖNK!C119,ovi!C119)</f>
        <v>0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idden="1" outlineLevel="1" x14ac:dyDescent="0.2">
      <c r="A123" s="19" t="s">
        <v>199</v>
      </c>
      <c r="B123" s="20" t="s">
        <v>200</v>
      </c>
      <c r="C123" s="21">
        <f>SUM(ÖNK!C120,ovi!C120)</f>
        <v>0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idden="1" outlineLevel="1" x14ac:dyDescent="0.2">
      <c r="A124" s="19" t="s">
        <v>201</v>
      </c>
      <c r="B124" s="20" t="s">
        <v>202</v>
      </c>
      <c r="C124" s="21">
        <f>SUM(ÖNK!C121,ovi!C121)</f>
        <v>0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idden="1" outlineLevel="1" x14ac:dyDescent="0.2">
      <c r="A125" s="19" t="s">
        <v>203</v>
      </c>
      <c r="B125" s="20" t="s">
        <v>204</v>
      </c>
      <c r="C125" s="21">
        <f>SUM(ÖNK!C122,ovi!C122)</f>
        <v>0</v>
      </c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idden="1" outlineLevel="1" x14ac:dyDescent="0.2">
      <c r="A126" s="19" t="s">
        <v>205</v>
      </c>
      <c r="B126" s="20" t="s">
        <v>206</v>
      </c>
      <c r="C126" s="21">
        <f>SUM(ÖNK!C123,ovi!C123)</f>
        <v>0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idden="1" outlineLevel="1" x14ac:dyDescent="0.2">
      <c r="A127" s="19" t="s">
        <v>207</v>
      </c>
      <c r="B127" s="20" t="s">
        <v>208</v>
      </c>
      <c r="C127" s="21">
        <f>SUM(ÖNK!C124,ovi!C124)</f>
        <v>0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25.5" hidden="1" outlineLevel="1" x14ac:dyDescent="0.2">
      <c r="A128" s="19" t="s">
        <v>209</v>
      </c>
      <c r="B128" s="20" t="s">
        <v>210</v>
      </c>
      <c r="C128" s="21">
        <f>SUM(ÖNK!C125,ovi!C125)</f>
        <v>0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idden="1" outlineLevel="1" x14ac:dyDescent="0.2">
      <c r="A129" s="19" t="s">
        <v>211</v>
      </c>
      <c r="B129" s="20" t="s">
        <v>212</v>
      </c>
      <c r="C129" s="21">
        <f>SUM(ÖNK!C126,ovi!C126)</f>
        <v>0</v>
      </c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idden="1" outlineLevel="1" x14ac:dyDescent="0.2">
      <c r="A130" s="19" t="s">
        <v>213</v>
      </c>
      <c r="B130" s="20" t="s">
        <v>214</v>
      </c>
      <c r="C130" s="21">
        <f>SUM(ÖNK!C127,ovi!C127)</f>
        <v>0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idden="1" outlineLevel="1" x14ac:dyDescent="0.2">
      <c r="A131" s="19" t="s">
        <v>215</v>
      </c>
      <c r="B131" s="20" t="s">
        <v>216</v>
      </c>
      <c r="C131" s="21">
        <f>SUM(ÖNK!C128,ovi!C128)</f>
        <v>0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idden="1" outlineLevel="1" x14ac:dyDescent="0.2">
      <c r="A132" s="19" t="s">
        <v>217</v>
      </c>
      <c r="B132" s="20" t="s">
        <v>218</v>
      </c>
      <c r="C132" s="21">
        <f>SUM(ÖNK!C129,ovi!C129)</f>
        <v>0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38.25" hidden="1" outlineLevel="1" x14ac:dyDescent="0.2">
      <c r="A133" s="19" t="s">
        <v>219</v>
      </c>
      <c r="B133" s="20" t="s">
        <v>220</v>
      </c>
      <c r="C133" s="21">
        <f>SUM(ÖNK!C130,ovi!C130)</f>
        <v>0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25.5" hidden="1" outlineLevel="1" x14ac:dyDescent="0.2">
      <c r="A134" s="19" t="s">
        <v>221</v>
      </c>
      <c r="B134" s="20" t="s">
        <v>222</v>
      </c>
      <c r="C134" s="21">
        <f>SUM(ÖNK!C131,ovi!C131)</f>
        <v>0</v>
      </c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idden="1" outlineLevel="1" x14ac:dyDescent="0.2">
      <c r="A135" s="19" t="s">
        <v>223</v>
      </c>
      <c r="B135" s="20" t="s">
        <v>224</v>
      </c>
      <c r="C135" s="21">
        <f>SUM(ÖNK!C132,ovi!C132)</f>
        <v>0</v>
      </c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idden="1" outlineLevel="1" x14ac:dyDescent="0.2">
      <c r="A136" s="19" t="s">
        <v>225</v>
      </c>
      <c r="B136" s="20" t="s">
        <v>226</v>
      </c>
      <c r="C136" s="21">
        <f>SUM(ÖNK!C133,ovi!C133)</f>
        <v>0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idden="1" outlineLevel="1" x14ac:dyDescent="0.2">
      <c r="A137" s="19" t="s">
        <v>227</v>
      </c>
      <c r="B137" s="20" t="s">
        <v>228</v>
      </c>
      <c r="C137" s="21">
        <f>SUM(ÖNK!C134,ovi!C134)</f>
        <v>0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idden="1" outlineLevel="1" x14ac:dyDescent="0.2">
      <c r="A138" s="19" t="s">
        <v>229</v>
      </c>
      <c r="B138" s="20" t="s">
        <v>230</v>
      </c>
      <c r="C138" s="21">
        <f>SUM(ÖNK!C135,ovi!C135)</f>
        <v>0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idden="1" outlineLevel="1" x14ac:dyDescent="0.2">
      <c r="A139" s="19" t="s">
        <v>231</v>
      </c>
      <c r="B139" s="20" t="s">
        <v>232</v>
      </c>
      <c r="C139" s="21">
        <f>SUM(ÖNK!C136,ovi!C136)</f>
        <v>0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idden="1" outlineLevel="1" x14ac:dyDescent="0.2">
      <c r="A140" s="19" t="s">
        <v>233</v>
      </c>
      <c r="B140" s="20" t="s">
        <v>234</v>
      </c>
      <c r="C140" s="21">
        <f>SUM(ÖNK!C137,ovi!C137)</f>
        <v>0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idden="1" outlineLevel="1" x14ac:dyDescent="0.2">
      <c r="A141" s="19" t="s">
        <v>235</v>
      </c>
      <c r="B141" s="20" t="s">
        <v>236</v>
      </c>
      <c r="C141" s="21">
        <f>SUM(ÖNK!C138,ovi!C138)</f>
        <v>0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idden="1" outlineLevel="1" x14ac:dyDescent="0.2">
      <c r="A142" s="19" t="s">
        <v>237</v>
      </c>
      <c r="B142" s="20" t="s">
        <v>238</v>
      </c>
      <c r="C142" s="21">
        <f>SUM(ÖNK!C139,ovi!C139)</f>
        <v>0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idden="1" outlineLevel="1" x14ac:dyDescent="0.2">
      <c r="A143" s="19" t="s">
        <v>239</v>
      </c>
      <c r="B143" s="20" t="s">
        <v>240</v>
      </c>
      <c r="C143" s="21">
        <f>SUM(ÖNK!C140,ovi!C140)</f>
        <v>0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idden="1" outlineLevel="1" x14ac:dyDescent="0.2">
      <c r="A144" s="19" t="s">
        <v>241</v>
      </c>
      <c r="B144" s="20" t="s">
        <v>242</v>
      </c>
      <c r="C144" s="21">
        <f>SUM(ÖNK!C141,ovi!C141)</f>
        <v>0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idden="1" outlineLevel="1" x14ac:dyDescent="0.2">
      <c r="A145" s="19" t="s">
        <v>243</v>
      </c>
      <c r="B145" s="20" t="s">
        <v>244</v>
      </c>
      <c r="C145" s="21">
        <f>SUM(ÖNK!C142,ovi!C142)</f>
        <v>0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idden="1" outlineLevel="1" x14ac:dyDescent="0.2">
      <c r="A146" s="19" t="s">
        <v>245</v>
      </c>
      <c r="B146" s="20" t="s">
        <v>246</v>
      </c>
      <c r="C146" s="21">
        <f>SUM(ÖNK!C143,ovi!C143)</f>
        <v>0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25.5" hidden="1" outlineLevel="1" x14ac:dyDescent="0.2">
      <c r="A147" s="19" t="s">
        <v>247</v>
      </c>
      <c r="B147" s="20" t="s">
        <v>248</v>
      </c>
      <c r="C147" s="21">
        <f>SUM(ÖNK!C144,ovi!C144)</f>
        <v>0</v>
      </c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25.5" hidden="1" outlineLevel="1" x14ac:dyDescent="0.2">
      <c r="A148" s="19" t="s">
        <v>249</v>
      </c>
      <c r="B148" s="20" t="s">
        <v>250</v>
      </c>
      <c r="C148" s="21">
        <f>SUM(ÖNK!C145,ovi!C145)</f>
        <v>0</v>
      </c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idden="1" outlineLevel="1" x14ac:dyDescent="0.2">
      <c r="A149" s="19" t="s">
        <v>251</v>
      </c>
      <c r="B149" s="20" t="s">
        <v>252</v>
      </c>
      <c r="C149" s="21">
        <f>SUM(ÖNK!C146,ovi!C146)</f>
        <v>0</v>
      </c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idden="1" outlineLevel="1" x14ac:dyDescent="0.2">
      <c r="A150" s="19" t="s">
        <v>253</v>
      </c>
      <c r="B150" s="20" t="s">
        <v>254</v>
      </c>
      <c r="C150" s="21">
        <f>SUM(ÖNK!C147,ovi!C147)</f>
        <v>0</v>
      </c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idden="1" outlineLevel="1" x14ac:dyDescent="0.2">
      <c r="A151" s="19" t="s">
        <v>255</v>
      </c>
      <c r="B151" s="20" t="s">
        <v>256</v>
      </c>
      <c r="C151" s="21">
        <f>SUM(ÖNK!C148,ovi!C148)</f>
        <v>0</v>
      </c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outlineLevel="1" x14ac:dyDescent="0.2">
      <c r="A152" s="19" t="s">
        <v>257</v>
      </c>
      <c r="B152" s="20" t="s">
        <v>258</v>
      </c>
      <c r="C152" s="21">
        <f>SUM(ÖNK!C149,ovi!C149)</f>
        <v>5000</v>
      </c>
      <c r="D152" s="21">
        <f>SUM(ÖNK!D149,ovi!D149)</f>
        <v>5000</v>
      </c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idden="1" outlineLevel="1" x14ac:dyDescent="0.2">
      <c r="A153" s="19" t="s">
        <v>259</v>
      </c>
      <c r="B153" s="20" t="s">
        <v>260</v>
      </c>
      <c r="C153" s="21">
        <f>SUM(ÖNK!C150,ovi!C150)</f>
        <v>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idden="1" outlineLevel="1" x14ac:dyDescent="0.2">
      <c r="A154" s="19" t="s">
        <v>261</v>
      </c>
      <c r="B154" s="20" t="s">
        <v>262</v>
      </c>
      <c r="C154" s="21">
        <f>SUM(ÖNK!C151,ovi!C151)</f>
        <v>0</v>
      </c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idden="1" outlineLevel="1" x14ac:dyDescent="0.2">
      <c r="A155" s="19" t="s">
        <v>263</v>
      </c>
      <c r="B155" s="20" t="s">
        <v>264</v>
      </c>
      <c r="C155" s="21">
        <f>SUM(ÖNK!C152,ovi!C152)</f>
        <v>0</v>
      </c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idden="1" outlineLevel="1" x14ac:dyDescent="0.2">
      <c r="A156" s="19" t="s">
        <v>265</v>
      </c>
      <c r="B156" s="20" t="s">
        <v>266</v>
      </c>
      <c r="C156" s="21">
        <f>SUM(ÖNK!C153,ovi!C153)</f>
        <v>0</v>
      </c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idden="1" outlineLevel="1" x14ac:dyDescent="0.2">
      <c r="A157" s="19" t="s">
        <v>267</v>
      </c>
      <c r="B157" s="20" t="s">
        <v>268</v>
      </c>
      <c r="C157" s="21">
        <f>SUM(ÖNK!C154,ovi!C154)</f>
        <v>0</v>
      </c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25.5" hidden="1" outlineLevel="1" x14ac:dyDescent="0.2">
      <c r="A158" s="19" t="s">
        <v>269</v>
      </c>
      <c r="B158" s="20" t="s">
        <v>270</v>
      </c>
      <c r="C158" s="21">
        <f>SUM(ÖNK!C155,ovi!C155)</f>
        <v>0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25.5" hidden="1" outlineLevel="1" x14ac:dyDescent="0.2">
      <c r="A159" s="19" t="s">
        <v>271</v>
      </c>
      <c r="B159" s="20" t="s">
        <v>272</v>
      </c>
      <c r="C159" s="21">
        <f>SUM(ÖNK!C156,ovi!C156)</f>
        <v>0</v>
      </c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25.5" hidden="1" outlineLevel="1" x14ac:dyDescent="0.2">
      <c r="A160" s="19" t="s">
        <v>273</v>
      </c>
      <c r="B160" s="20" t="s">
        <v>274</v>
      </c>
      <c r="C160" s="21">
        <f>SUM(ÖNK!C157,ovi!C157)</f>
        <v>0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idden="1" outlineLevel="1" x14ac:dyDescent="0.2">
      <c r="A161" s="19" t="s">
        <v>275</v>
      </c>
      <c r="B161" s="20" t="s">
        <v>276</v>
      </c>
      <c r="C161" s="21">
        <f>SUM(ÖNK!C158,ovi!C158)</f>
        <v>0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25.5" hidden="1" outlineLevel="1" x14ac:dyDescent="0.2">
      <c r="A162" s="19" t="s">
        <v>277</v>
      </c>
      <c r="B162" s="20" t="s">
        <v>278</v>
      </c>
      <c r="C162" s="21">
        <f>SUM(ÖNK!C159,ovi!C159)</f>
        <v>0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idden="1" outlineLevel="1" x14ac:dyDescent="0.2">
      <c r="A163" s="19" t="s">
        <v>279</v>
      </c>
      <c r="B163" s="20" t="s">
        <v>280</v>
      </c>
      <c r="C163" s="21">
        <f>SUM(ÖNK!C160,ovi!C160)</f>
        <v>0</v>
      </c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idden="1" outlineLevel="1" x14ac:dyDescent="0.2">
      <c r="A164" s="19" t="s">
        <v>281</v>
      </c>
      <c r="B164" s="20" t="s">
        <v>282</v>
      </c>
      <c r="C164" s="21">
        <f>SUM(ÖNK!C161,ovi!C161)</f>
        <v>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idden="1" outlineLevel="1" x14ac:dyDescent="0.2">
      <c r="A165" s="19" t="s">
        <v>283</v>
      </c>
      <c r="B165" s="20" t="s">
        <v>284</v>
      </c>
      <c r="C165" s="21">
        <f>SUM(ÖNK!C162,ovi!C162)</f>
        <v>0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idden="1" outlineLevel="1" x14ac:dyDescent="0.2">
      <c r="A166" s="19" t="s">
        <v>285</v>
      </c>
      <c r="B166" s="20" t="s">
        <v>286</v>
      </c>
      <c r="C166" s="21">
        <f>SUM(ÖNK!C163,ovi!C163)</f>
        <v>0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idden="1" outlineLevel="1" x14ac:dyDescent="0.2">
      <c r="A167" s="19" t="s">
        <v>287</v>
      </c>
      <c r="B167" s="20" t="s">
        <v>288</v>
      </c>
      <c r="C167" s="21">
        <f>SUM(ÖNK!C164,ovi!C164)</f>
        <v>0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idden="1" outlineLevel="1" x14ac:dyDescent="0.2">
      <c r="A168" s="19" t="s">
        <v>289</v>
      </c>
      <c r="B168" s="20" t="s">
        <v>290</v>
      </c>
      <c r="C168" s="21">
        <f>SUM(ÖNK!C165,ovi!C165)</f>
        <v>0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idden="1" outlineLevel="1" x14ac:dyDescent="0.2">
      <c r="A169" s="19" t="s">
        <v>291</v>
      </c>
      <c r="B169" s="20" t="s">
        <v>292</v>
      </c>
      <c r="C169" s="21">
        <f>SUM(ÖNK!C166,ovi!C166)</f>
        <v>0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25.5" hidden="1" outlineLevel="1" x14ac:dyDescent="0.2">
      <c r="A170" s="19" t="s">
        <v>293</v>
      </c>
      <c r="B170" s="20" t="s">
        <v>294</v>
      </c>
      <c r="C170" s="21">
        <f>SUM(ÖNK!C167,ovi!C167)</f>
        <v>0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idden="1" outlineLevel="1" x14ac:dyDescent="0.2">
      <c r="A171" s="19" t="s">
        <v>295</v>
      </c>
      <c r="B171" s="20" t="s">
        <v>296</v>
      </c>
      <c r="C171" s="21">
        <f>SUM(ÖNK!C168,ovi!C168)</f>
        <v>0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idden="1" outlineLevel="1" x14ac:dyDescent="0.2">
      <c r="A172" s="19" t="s">
        <v>297</v>
      </c>
      <c r="B172" s="20" t="s">
        <v>298</v>
      </c>
      <c r="C172" s="21">
        <f>SUM(ÖNK!C169,ovi!C169)</f>
        <v>0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idden="1" outlineLevel="1" x14ac:dyDescent="0.2">
      <c r="A173" s="19" t="s">
        <v>299</v>
      </c>
      <c r="B173" s="20" t="s">
        <v>300</v>
      </c>
      <c r="C173" s="21">
        <f>SUM(ÖNK!C170,ovi!C170)</f>
        <v>0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25.5" outlineLevel="1" x14ac:dyDescent="0.2">
      <c r="A174" s="19" t="s">
        <v>301</v>
      </c>
      <c r="B174" s="20" t="s">
        <v>302</v>
      </c>
      <c r="C174" s="21">
        <f>SUM(ÖNK!C171,ovi!C171)</f>
        <v>5000</v>
      </c>
      <c r="D174" s="21">
        <f>SUM(ÖNK!D171,ovi!D171)</f>
        <v>5000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25.5" hidden="1" outlineLevel="1" x14ac:dyDescent="0.2">
      <c r="A175" s="19" t="s">
        <v>303</v>
      </c>
      <c r="B175" s="20" t="s">
        <v>304</v>
      </c>
      <c r="C175" s="21">
        <f>SUM(ÖNK!C172,ovi!C172)</f>
        <v>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s="29" customFormat="1" ht="22.5" customHeight="1" collapsed="1" x14ac:dyDescent="0.2">
      <c r="A176" s="26" t="s">
        <v>305</v>
      </c>
      <c r="B176" s="27" t="s">
        <v>306</v>
      </c>
      <c r="C176" s="21">
        <f>SUM(ÖNK!C173,ovi!C173)</f>
        <v>5000</v>
      </c>
      <c r="D176" s="21">
        <f>SUM(ÖNK!D173,ovi!D173)</f>
        <v>5000</v>
      </c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1"/>
      <c r="R176" s="21"/>
      <c r="S176" s="21"/>
    </row>
    <row r="177" spans="1:40" hidden="1" outlineLevel="1" x14ac:dyDescent="0.2">
      <c r="A177" s="19" t="s">
        <v>307</v>
      </c>
      <c r="B177" s="20" t="s">
        <v>308</v>
      </c>
      <c r="C177" s="21">
        <f>SUM(ÖNK!C174,ovi!C174)</f>
        <v>0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idden="1" outlineLevel="1" x14ac:dyDescent="0.2">
      <c r="A178" s="19" t="s">
        <v>309</v>
      </c>
      <c r="B178" s="20" t="s">
        <v>310</v>
      </c>
      <c r="C178" s="21">
        <f>SUM(ÖNK!C175,ovi!C175)</f>
        <v>0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outlineLevel="1" x14ac:dyDescent="0.2">
      <c r="A179" s="19" t="s">
        <v>311</v>
      </c>
      <c r="B179" s="20" t="s">
        <v>312</v>
      </c>
      <c r="C179" s="21">
        <f>SUM(ÖNK!C176,ovi!C176)</f>
        <v>0</v>
      </c>
      <c r="D179" s="21">
        <f>SUM(ÖNK!D176,ovi!D176)</f>
        <v>2145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1:40" ht="25.5" hidden="1" outlineLevel="1" x14ac:dyDescent="0.2">
      <c r="A180" s="19" t="s">
        <v>313</v>
      </c>
      <c r="B180" s="20" t="s">
        <v>314</v>
      </c>
      <c r="C180" s="21">
        <f>SUM(ÖNK!C177,ovi!C177)</f>
        <v>0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25.5" hidden="1" outlineLevel="1" x14ac:dyDescent="0.2">
      <c r="A181" s="19" t="s">
        <v>315</v>
      </c>
      <c r="B181" s="20" t="s">
        <v>316</v>
      </c>
      <c r="C181" s="21">
        <f>SUM(ÖNK!C178,ovi!C178)</f>
        <v>0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idden="1" outlineLevel="1" x14ac:dyDescent="0.2">
      <c r="A182" s="19" t="s">
        <v>317</v>
      </c>
      <c r="B182" s="20" t="s">
        <v>318</v>
      </c>
      <c r="C182" s="21">
        <f>SUM(ÖNK!C179,ovi!C179)</f>
        <v>0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idden="1" outlineLevel="1" x14ac:dyDescent="0.2">
      <c r="A183" s="19" t="s">
        <v>319</v>
      </c>
      <c r="B183" s="20" t="s">
        <v>320</v>
      </c>
      <c r="C183" s="21">
        <f>SUM(ÖNK!C180,ovi!C180)</f>
        <v>0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25.5" hidden="1" outlineLevel="1" x14ac:dyDescent="0.2">
      <c r="A184" s="19" t="s">
        <v>321</v>
      </c>
      <c r="B184" s="20" t="s">
        <v>322</v>
      </c>
      <c r="C184" s="21">
        <f>SUM(ÖNK!C181,ovi!C181)</f>
        <v>0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idden="1" outlineLevel="1" x14ac:dyDescent="0.2">
      <c r="A185" s="19" t="s">
        <v>323</v>
      </c>
      <c r="B185" s="20" t="s">
        <v>324</v>
      </c>
      <c r="C185" s="21">
        <f>SUM(ÖNK!C182,ovi!C182)</f>
        <v>0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idden="1" outlineLevel="1" x14ac:dyDescent="0.2">
      <c r="A186" s="19" t="s">
        <v>325</v>
      </c>
      <c r="B186" s="20" t="s">
        <v>326</v>
      </c>
      <c r="C186" s="21">
        <f>SUM(ÖNK!C183,ovi!C183)</f>
        <v>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idden="1" outlineLevel="1" x14ac:dyDescent="0.2">
      <c r="A187" s="19" t="s">
        <v>327</v>
      </c>
      <c r="B187" s="20" t="s">
        <v>328</v>
      </c>
      <c r="C187" s="21">
        <f>SUM(ÖNK!C184,ovi!C184)</f>
        <v>0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idden="1" outlineLevel="1" x14ac:dyDescent="0.2">
      <c r="A188" s="19" t="s">
        <v>329</v>
      </c>
      <c r="B188" s="20" t="s">
        <v>330</v>
      </c>
      <c r="C188" s="21">
        <f>SUM(ÖNK!C185,ovi!C185)</f>
        <v>0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idden="1" outlineLevel="1" x14ac:dyDescent="0.2">
      <c r="A189" s="19" t="s">
        <v>331</v>
      </c>
      <c r="B189" s="20" t="s">
        <v>332</v>
      </c>
      <c r="C189" s="21">
        <f>SUM(ÖNK!C186,ovi!C186)</f>
        <v>0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idden="1" outlineLevel="1" x14ac:dyDescent="0.2">
      <c r="A190" s="19" t="s">
        <v>333</v>
      </c>
      <c r="B190" s="20" t="s">
        <v>334</v>
      </c>
      <c r="C190" s="21">
        <f>SUM(ÖNK!C187,ovi!C187)</f>
        <v>0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idden="1" outlineLevel="1" x14ac:dyDescent="0.2">
      <c r="A191" s="19" t="s">
        <v>335</v>
      </c>
      <c r="B191" s="20" t="s">
        <v>336</v>
      </c>
      <c r="C191" s="21">
        <f>SUM(ÖNK!C188,ovi!C188)</f>
        <v>0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25.5" hidden="1" outlineLevel="1" x14ac:dyDescent="0.2">
      <c r="A192" s="19" t="s">
        <v>337</v>
      </c>
      <c r="B192" s="20" t="s">
        <v>338</v>
      </c>
      <c r="C192" s="21">
        <f>SUM(ÖNK!C189,ovi!C189)</f>
        <v>0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idden="1" outlineLevel="1" x14ac:dyDescent="0.2">
      <c r="A193" s="19" t="s">
        <v>339</v>
      </c>
      <c r="B193" s="20" t="s">
        <v>340</v>
      </c>
      <c r="C193" s="21">
        <f>SUM(ÖNK!C190,ovi!C190)</f>
        <v>0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idden="1" outlineLevel="1" x14ac:dyDescent="0.2">
      <c r="A194" s="19" t="s">
        <v>341</v>
      </c>
      <c r="B194" s="20" t="s">
        <v>342</v>
      </c>
      <c r="C194" s="21">
        <f>SUM(ÖNK!C191,ovi!C191)</f>
        <v>0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25.5" hidden="1" outlineLevel="1" x14ac:dyDescent="0.2">
      <c r="A195" s="19" t="s">
        <v>343</v>
      </c>
      <c r="B195" s="20" t="s">
        <v>344</v>
      </c>
      <c r="C195" s="21">
        <f>SUM(ÖNK!C192,ovi!C192)</f>
        <v>0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idden="1" outlineLevel="1" x14ac:dyDescent="0.2">
      <c r="A196" s="19" t="s">
        <v>345</v>
      </c>
      <c r="B196" s="20" t="s">
        <v>346</v>
      </c>
      <c r="C196" s="21">
        <f>SUM(ÖNK!C193,ovi!C193)</f>
        <v>0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idden="1" outlineLevel="1" x14ac:dyDescent="0.2">
      <c r="A197" s="19" t="s">
        <v>347</v>
      </c>
      <c r="B197" s="20" t="s">
        <v>348</v>
      </c>
      <c r="C197" s="21">
        <f>SUM(ÖNK!C194,ovi!C194)</f>
        <v>0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idden="1" outlineLevel="1" x14ac:dyDescent="0.2">
      <c r="A198" s="19" t="s">
        <v>349</v>
      </c>
      <c r="B198" s="20" t="s">
        <v>350</v>
      </c>
      <c r="C198" s="21">
        <f>SUM(ÖNK!C195,ovi!C195)</f>
        <v>0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idden="1" outlineLevel="1" x14ac:dyDescent="0.2">
      <c r="A199" s="19" t="s">
        <v>351</v>
      </c>
      <c r="B199" s="20" t="s">
        <v>352</v>
      </c>
      <c r="C199" s="21">
        <f>SUM(ÖNK!C196,ovi!C196)</f>
        <v>0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idden="1" outlineLevel="1" x14ac:dyDescent="0.2">
      <c r="A200" s="19" t="s">
        <v>353</v>
      </c>
      <c r="B200" s="20" t="s">
        <v>354</v>
      </c>
      <c r="C200" s="21">
        <f>SUM(ÖNK!C197,ovi!C197)</f>
        <v>0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idden="1" outlineLevel="1" x14ac:dyDescent="0.2">
      <c r="A201" s="19" t="s">
        <v>355</v>
      </c>
      <c r="B201" s="20" t="s">
        <v>356</v>
      </c>
      <c r="C201" s="21">
        <f>SUM(ÖNK!C198,ovi!C198)</f>
        <v>0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idden="1" outlineLevel="1" x14ac:dyDescent="0.2">
      <c r="A202" s="19" t="s">
        <v>357</v>
      </c>
      <c r="B202" s="20" t="s">
        <v>358</v>
      </c>
      <c r="C202" s="21">
        <f>SUM(ÖNK!C199,ovi!C199)</f>
        <v>0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outlineLevel="1" x14ac:dyDescent="0.2">
      <c r="A203" s="19" t="s">
        <v>359</v>
      </c>
      <c r="B203" s="20" t="s">
        <v>360</v>
      </c>
      <c r="C203" s="21">
        <f>SUM(ÖNK!C200,ovi!C200)</f>
        <v>9417</v>
      </c>
      <c r="D203" s="21">
        <f>SUM(ÖNK!D200,ovi!D200)</f>
        <v>9417</v>
      </c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idden="1" outlineLevel="1" x14ac:dyDescent="0.2">
      <c r="A204" s="19" t="s">
        <v>361</v>
      </c>
      <c r="B204" s="20" t="s">
        <v>362</v>
      </c>
      <c r="C204" s="21">
        <f>SUM(ÖNK!C201,ovi!C201)</f>
        <v>0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idden="1" outlineLevel="1" x14ac:dyDescent="0.2">
      <c r="A205" s="19" t="s">
        <v>363</v>
      </c>
      <c r="B205" s="20" t="s">
        <v>364</v>
      </c>
      <c r="C205" s="21">
        <f>SUM(ÖNK!C202,ovi!C202)</f>
        <v>0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25.5" hidden="1" outlineLevel="1" x14ac:dyDescent="0.2">
      <c r="A206" s="19" t="s">
        <v>365</v>
      </c>
      <c r="B206" s="20" t="s">
        <v>366</v>
      </c>
      <c r="C206" s="21">
        <f>SUM(ÖNK!C203,ovi!C203)</f>
        <v>0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idden="1" outlineLevel="1" x14ac:dyDescent="0.2">
      <c r="A207" s="19" t="s">
        <v>367</v>
      </c>
      <c r="B207" s="20" t="s">
        <v>368</v>
      </c>
      <c r="C207" s="21">
        <f>SUM(ÖNK!C204,ovi!C204)</f>
        <v>0</v>
      </c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idden="1" outlineLevel="1" x14ac:dyDescent="0.2">
      <c r="A208" s="19" t="s">
        <v>369</v>
      </c>
      <c r="B208" s="20" t="s">
        <v>370</v>
      </c>
      <c r="C208" s="21">
        <f>SUM(ÖNK!C205,ovi!C205)</f>
        <v>0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idden="1" outlineLevel="1" x14ac:dyDescent="0.2">
      <c r="A209" s="19" t="s">
        <v>371</v>
      </c>
      <c r="B209" s="20" t="s">
        <v>372</v>
      </c>
      <c r="C209" s="21">
        <f>SUM(ÖNK!C206,ovi!C206)</f>
        <v>0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outlineLevel="1" x14ac:dyDescent="0.2">
      <c r="A210" s="19" t="s">
        <v>373</v>
      </c>
      <c r="B210" s="20" t="s">
        <v>374</v>
      </c>
      <c r="C210" s="21">
        <f>SUM(ÖNK!C207,ovi!C207)</f>
        <v>9417</v>
      </c>
      <c r="D210" s="21">
        <f>SUM(ÖNK!D207,ovi!D207)</f>
        <v>9417</v>
      </c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idden="1" outlineLevel="1" x14ac:dyDescent="0.2">
      <c r="A211" s="19" t="s">
        <v>375</v>
      </c>
      <c r="B211" s="20" t="s">
        <v>376</v>
      </c>
      <c r="C211" s="21">
        <f>SUM(ÖNK!C208,ovi!C208)</f>
        <v>0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idden="1" outlineLevel="1" x14ac:dyDescent="0.2">
      <c r="A212" s="19" t="s">
        <v>377</v>
      </c>
      <c r="B212" s="20" t="s">
        <v>378</v>
      </c>
      <c r="C212" s="21">
        <f>SUM(ÖNK!C209,ovi!C209)</f>
        <v>0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idden="1" outlineLevel="1" x14ac:dyDescent="0.2">
      <c r="A213" s="19" t="s">
        <v>379</v>
      </c>
      <c r="B213" s="20" t="s">
        <v>380</v>
      </c>
      <c r="C213" s="21">
        <f>SUM(ÖNK!C210,ovi!C210)</f>
        <v>0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25.5" hidden="1" outlineLevel="1" x14ac:dyDescent="0.2">
      <c r="A214" s="19" t="s">
        <v>381</v>
      </c>
      <c r="B214" s="20" t="s">
        <v>382</v>
      </c>
      <c r="C214" s="21">
        <f>SUM(ÖNK!C211,ovi!C211)</f>
        <v>0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25.5" hidden="1" outlineLevel="1" x14ac:dyDescent="0.2">
      <c r="A215" s="19" t="s">
        <v>383</v>
      </c>
      <c r="B215" s="20" t="s">
        <v>384</v>
      </c>
      <c r="C215" s="21">
        <f>SUM(ÖNK!C212,ovi!C212)</f>
        <v>0</v>
      </c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25.5" hidden="1" outlineLevel="1" x14ac:dyDescent="0.2">
      <c r="A216" s="19" t="s">
        <v>385</v>
      </c>
      <c r="B216" s="20" t="s">
        <v>386</v>
      </c>
      <c r="C216" s="21">
        <f>SUM(ÖNK!C213,ovi!C213)</f>
        <v>0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idden="1" outlineLevel="1" x14ac:dyDescent="0.2">
      <c r="A217" s="19" t="s">
        <v>387</v>
      </c>
      <c r="B217" s="20" t="s">
        <v>388</v>
      </c>
      <c r="C217" s="21">
        <f>SUM(ÖNK!C214,ovi!C214)</f>
        <v>0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idden="1" outlineLevel="1" x14ac:dyDescent="0.2">
      <c r="A218" s="19" t="s">
        <v>389</v>
      </c>
      <c r="B218" s="20" t="s">
        <v>390</v>
      </c>
      <c r="C218" s="21">
        <f>SUM(ÖNK!C215,ovi!C215)</f>
        <v>0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idden="1" outlineLevel="1" x14ac:dyDescent="0.2">
      <c r="A219" s="19"/>
      <c r="B219" s="30" t="s">
        <v>391</v>
      </c>
      <c r="C219" s="21">
        <f>SUM(ÖNK!C216,ovi!C216)</f>
        <v>0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idden="1" outlineLevel="1" x14ac:dyDescent="0.2">
      <c r="A220" s="19"/>
      <c r="B220" s="30" t="s">
        <v>392</v>
      </c>
      <c r="C220" s="21">
        <f>SUM(ÖNK!C217,ovi!C217)</f>
        <v>0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idden="1" outlineLevel="1" x14ac:dyDescent="0.2">
      <c r="A221" s="19" t="s">
        <v>393</v>
      </c>
      <c r="B221" s="20" t="s">
        <v>394</v>
      </c>
      <c r="C221" s="21">
        <f>SUM(ÖNK!C218,ovi!C218)</f>
        <v>0</v>
      </c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idden="1" outlineLevel="1" x14ac:dyDescent="0.2">
      <c r="A222" s="19" t="s">
        <v>395</v>
      </c>
      <c r="B222" s="20" t="s">
        <v>396</v>
      </c>
      <c r="C222" s="21">
        <f>SUM(ÖNK!C219,ovi!C219)</f>
        <v>0</v>
      </c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idden="1" outlineLevel="1" x14ac:dyDescent="0.2">
      <c r="A223" s="19" t="s">
        <v>397</v>
      </c>
      <c r="B223" s="20" t="s">
        <v>398</v>
      </c>
      <c r="C223" s="21">
        <f>SUM(ÖNK!C220,ovi!C220)</f>
        <v>0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idden="1" outlineLevel="1" x14ac:dyDescent="0.2">
      <c r="A224" s="19" t="s">
        <v>399</v>
      </c>
      <c r="B224" s="20" t="s">
        <v>400</v>
      </c>
      <c r="C224" s="21">
        <f>SUM(ÖNK!C221,ovi!C221)</f>
        <v>0</v>
      </c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idden="1" outlineLevel="1" x14ac:dyDescent="0.2">
      <c r="A225" s="19" t="s">
        <v>401</v>
      </c>
      <c r="B225" s="20" t="s">
        <v>402</v>
      </c>
      <c r="C225" s="21">
        <f>SUM(ÖNK!C222,ovi!C222)</f>
        <v>0</v>
      </c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idden="1" outlineLevel="1" x14ac:dyDescent="0.2">
      <c r="A226" s="19" t="s">
        <v>403</v>
      </c>
      <c r="B226" s="20" t="s">
        <v>404</v>
      </c>
      <c r="C226" s="21">
        <v>0</v>
      </c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idden="1" outlineLevel="1" x14ac:dyDescent="0.2">
      <c r="A227" s="19" t="s">
        <v>405</v>
      </c>
      <c r="B227" s="20" t="s">
        <v>406</v>
      </c>
      <c r="C227" s="21">
        <f>SUM(ÖNK!C224,ovi!C224)</f>
        <v>0</v>
      </c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idden="1" outlineLevel="1" x14ac:dyDescent="0.2">
      <c r="A228" s="19" t="s">
        <v>407</v>
      </c>
      <c r="B228" s="20" t="s">
        <v>408</v>
      </c>
      <c r="C228" s="21">
        <f>SUM(ÖNK!C225,ovi!C225)</f>
        <v>0</v>
      </c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idden="1" outlineLevel="1" x14ac:dyDescent="0.2">
      <c r="A229" s="19" t="s">
        <v>409</v>
      </c>
      <c r="B229" s="20" t="s">
        <v>410</v>
      </c>
      <c r="C229" s="21">
        <f>SUM(ÖNK!C226,ovi!C226)</f>
        <v>0</v>
      </c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idden="1" outlineLevel="1" x14ac:dyDescent="0.2">
      <c r="A230" s="19" t="s">
        <v>411</v>
      </c>
      <c r="B230" s="20" t="s">
        <v>412</v>
      </c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idden="1" outlineLevel="1" x14ac:dyDescent="0.2">
      <c r="A231" s="19" t="s">
        <v>413</v>
      </c>
      <c r="B231" s="20" t="s">
        <v>414</v>
      </c>
      <c r="C231" s="21">
        <f>SUM(ÖNK!C228,ovi!C228)</f>
        <v>0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s="31" customFormat="1" outlineLevel="1" x14ac:dyDescent="0.2">
      <c r="A232" s="23" t="s">
        <v>415</v>
      </c>
      <c r="B232" s="24" t="s">
        <v>416</v>
      </c>
      <c r="C232" s="21">
        <v>1940</v>
      </c>
      <c r="D232" s="21">
        <v>1940</v>
      </c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</row>
    <row r="233" spans="1:40" hidden="1" outlineLevel="1" x14ac:dyDescent="0.2">
      <c r="A233" s="19" t="s">
        <v>417</v>
      </c>
      <c r="B233" s="20" t="s">
        <v>418</v>
      </c>
      <c r="C233" s="21">
        <f>SUM(ÖNK!C230,ovi!C230)</f>
        <v>0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outlineLevel="1" x14ac:dyDescent="0.2">
      <c r="A234" s="19" t="s">
        <v>419</v>
      </c>
      <c r="B234" s="20" t="s">
        <v>420</v>
      </c>
      <c r="C234" s="21">
        <v>1700</v>
      </c>
      <c r="D234" s="21">
        <v>1700</v>
      </c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idden="1" outlineLevel="1" x14ac:dyDescent="0.2">
      <c r="A235" s="19" t="s">
        <v>421</v>
      </c>
      <c r="B235" s="20" t="s">
        <v>422</v>
      </c>
      <c r="C235" s="21">
        <f>SUM(ÖNK!C232,ovi!C232)</f>
        <v>0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idden="1" outlineLevel="1" x14ac:dyDescent="0.2">
      <c r="A236" s="19" t="s">
        <v>423</v>
      </c>
      <c r="B236" s="20" t="s">
        <v>424</v>
      </c>
      <c r="C236" s="21">
        <f>SUM(ÖNK!C233,ovi!C233)</f>
        <v>0</v>
      </c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idden="1" outlineLevel="1" x14ac:dyDescent="0.2">
      <c r="A237" s="19" t="s">
        <v>425</v>
      </c>
      <c r="B237" s="20" t="s">
        <v>426</v>
      </c>
      <c r="C237" s="21">
        <f>SUM(ÖNK!C234,ovi!C234)</f>
        <v>0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idden="1" outlineLevel="1" x14ac:dyDescent="0.2">
      <c r="A238" s="19" t="s">
        <v>427</v>
      </c>
      <c r="B238" s="20" t="s">
        <v>428</v>
      </c>
      <c r="C238" s="21">
        <v>0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idden="1" outlineLevel="1" x14ac:dyDescent="0.2">
      <c r="A239" s="19" t="s">
        <v>429</v>
      </c>
      <c r="B239" s="20" t="s">
        <v>430</v>
      </c>
      <c r="C239" s="21">
        <f>SUM(ÖNK!C236,ovi!C236)</f>
        <v>0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outlineLevel="1" x14ac:dyDescent="0.2">
      <c r="A240" s="19" t="s">
        <v>431</v>
      </c>
      <c r="B240" s="20" t="s">
        <v>432</v>
      </c>
      <c r="C240" s="21">
        <v>240</v>
      </c>
      <c r="D240" s="21">
        <v>240</v>
      </c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idden="1" outlineLevel="1" x14ac:dyDescent="0.2">
      <c r="A241" s="19" t="s">
        <v>433</v>
      </c>
      <c r="B241" s="20" t="s">
        <v>434</v>
      </c>
      <c r="C241" s="21">
        <f>SUM(ÖNK!C238,ovi!C238)</f>
        <v>0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idden="1" outlineLevel="1" x14ac:dyDescent="0.2">
      <c r="A242" s="19" t="s">
        <v>435</v>
      </c>
      <c r="B242" s="20" t="s">
        <v>436</v>
      </c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idden="1" outlineLevel="1" x14ac:dyDescent="0.2">
      <c r="A243" s="19" t="s">
        <v>437</v>
      </c>
      <c r="B243" s="20" t="s">
        <v>438</v>
      </c>
      <c r="C243" s="21">
        <v>0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outlineLevel="1" x14ac:dyDescent="0.2">
      <c r="A244" s="19" t="s">
        <v>439</v>
      </c>
      <c r="B244" s="20" t="s">
        <v>440</v>
      </c>
      <c r="C244" s="21">
        <f>ÖNK!C239</f>
        <v>5404</v>
      </c>
      <c r="D244" s="21">
        <f>ÖNK!D239</f>
        <v>5398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s="29" customFormat="1" ht="25.5" x14ac:dyDescent="0.2">
      <c r="A245" s="26" t="s">
        <v>441</v>
      </c>
      <c r="B245" s="27" t="s">
        <v>442</v>
      </c>
      <c r="C245" s="21">
        <f>ÖNK!C240</f>
        <v>15561</v>
      </c>
      <c r="D245" s="21">
        <f>ÖNK!D240</f>
        <v>17700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1"/>
      <c r="S245" s="21"/>
    </row>
    <row r="246" spans="1:40" hidden="1" x14ac:dyDescent="0.2">
      <c r="A246" s="19" t="s">
        <v>443</v>
      </c>
      <c r="B246" s="20" t="s">
        <v>444</v>
      </c>
      <c r="C246" s="21">
        <f>SUM(ÖNK!C243,ovi!C243)</f>
        <v>0</v>
      </c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1.25" customHeight="1" x14ac:dyDescent="0.2">
      <c r="A247" s="19" t="s">
        <v>445</v>
      </c>
      <c r="B247" s="20" t="s">
        <v>446</v>
      </c>
      <c r="C247" s="21">
        <f>ÖNK!C242</f>
        <v>787</v>
      </c>
      <c r="D247" s="21">
        <f>ÖNK!D242</f>
        <v>1037</v>
      </c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idden="1" x14ac:dyDescent="0.2">
      <c r="A248" s="19" t="s">
        <v>447</v>
      </c>
      <c r="B248" s="20" t="s">
        <v>448</v>
      </c>
      <c r="C248" s="21">
        <v>0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idden="1" x14ac:dyDescent="0.2">
      <c r="A249" s="19" t="s">
        <v>449</v>
      </c>
      <c r="B249" s="20" t="s">
        <v>450</v>
      </c>
      <c r="C249" s="21">
        <f>SUM(ÖNK!C246,ovi!C246)</f>
        <v>0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">
      <c r="A250" s="19" t="s">
        <v>451</v>
      </c>
      <c r="B250" s="20" t="s">
        <v>452</v>
      </c>
      <c r="C250" s="21">
        <f>ÖNK!C245</f>
        <v>1575</v>
      </c>
      <c r="D250" s="21">
        <f>ÖNK!D245</f>
        <v>1575</v>
      </c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idden="1" x14ac:dyDescent="0.2">
      <c r="A251" s="19" t="s">
        <v>453</v>
      </c>
      <c r="B251" s="20" t="s">
        <v>454</v>
      </c>
      <c r="C251" s="21">
        <v>0</v>
      </c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idden="1" x14ac:dyDescent="0.2">
      <c r="A252" s="19" t="s">
        <v>455</v>
      </c>
      <c r="B252" s="20" t="s">
        <v>456</v>
      </c>
      <c r="C252" s="21">
        <v>0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">
      <c r="A253" s="19" t="s">
        <v>457</v>
      </c>
      <c r="B253" s="20" t="s">
        <v>458</v>
      </c>
      <c r="C253" s="21">
        <f>ÖNK!C248</f>
        <v>638</v>
      </c>
      <c r="D253" s="21">
        <f>ÖNK!D248</f>
        <v>703</v>
      </c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s="29" customFormat="1" ht="22.5" customHeight="1" x14ac:dyDescent="0.2">
      <c r="A254" s="26" t="s">
        <v>459</v>
      </c>
      <c r="B254" s="27" t="s">
        <v>460</v>
      </c>
      <c r="C254" s="21">
        <f>SUM(C246:C253)</f>
        <v>3000</v>
      </c>
      <c r="D254" s="21">
        <f>SUM(D246:D253)</f>
        <v>3315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1"/>
      <c r="S254" s="21"/>
    </row>
    <row r="255" spans="1:40" x14ac:dyDescent="0.2">
      <c r="A255" s="19" t="s">
        <v>461</v>
      </c>
      <c r="B255" s="20" t="s">
        <v>462</v>
      </c>
      <c r="C255" s="21">
        <f>ÖNK!C250</f>
        <v>1772</v>
      </c>
      <c r="D255" s="21">
        <f>ÖNK!D250</f>
        <v>1772</v>
      </c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idden="1" x14ac:dyDescent="0.2">
      <c r="A256" s="19" t="s">
        <v>463</v>
      </c>
      <c r="B256" s="20" t="s">
        <v>464</v>
      </c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idden="1" x14ac:dyDescent="0.2">
      <c r="A257" s="19" t="s">
        <v>465</v>
      </c>
      <c r="B257" s="20" t="s">
        <v>466</v>
      </c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x14ac:dyDescent="0.2">
      <c r="A258" s="19" t="s">
        <v>467</v>
      </c>
      <c r="B258" s="20" t="s">
        <v>468</v>
      </c>
      <c r="C258" s="21">
        <f>ÖNK!C253</f>
        <v>479</v>
      </c>
      <c r="D258" s="21">
        <f>ÖNK!D253</f>
        <v>479</v>
      </c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s="29" customFormat="1" ht="22.5" customHeight="1" x14ac:dyDescent="0.2">
      <c r="A259" s="26" t="s">
        <v>469</v>
      </c>
      <c r="B259" s="27" t="s">
        <v>470</v>
      </c>
      <c r="C259" s="21">
        <f>SUM(C255:C258)</f>
        <v>2251</v>
      </c>
      <c r="D259" s="21">
        <f>SUM(D255:D258)</f>
        <v>2251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1"/>
      <c r="S259" s="21"/>
    </row>
    <row r="260" spans="1:40" ht="25.5" hidden="1" outlineLevel="1" x14ac:dyDescent="0.2">
      <c r="A260" s="19" t="s">
        <v>471</v>
      </c>
      <c r="B260" s="20" t="s">
        <v>472</v>
      </c>
      <c r="C260" s="21">
        <f>SUM(ÖNK!C257,ovi!C257)</f>
        <v>0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25.5" hidden="1" outlineLevel="1" x14ac:dyDescent="0.2">
      <c r="A261" s="19" t="s">
        <v>473</v>
      </c>
      <c r="B261" s="20" t="s">
        <v>474</v>
      </c>
      <c r="C261" s="21">
        <f>SUM(ÖNK!C258,ovi!C258)</f>
        <v>0</v>
      </c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idden="1" outlineLevel="1" x14ac:dyDescent="0.2">
      <c r="A262" s="19" t="s">
        <v>475</v>
      </c>
      <c r="B262" s="20" t="s">
        <v>476</v>
      </c>
      <c r="C262" s="21">
        <f>SUM(ÖNK!C259,ovi!C259)</f>
        <v>0</v>
      </c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idden="1" outlineLevel="1" x14ac:dyDescent="0.2">
      <c r="A263" s="19" t="s">
        <v>477</v>
      </c>
      <c r="B263" s="20" t="s">
        <v>478</v>
      </c>
      <c r="C263" s="21">
        <f>SUM(ÖNK!C260,ovi!C260)</f>
        <v>0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25.5" hidden="1" outlineLevel="1" x14ac:dyDescent="0.2">
      <c r="A264" s="19" t="s">
        <v>479</v>
      </c>
      <c r="B264" s="20" t="s">
        <v>480</v>
      </c>
      <c r="C264" s="21">
        <f>SUM(ÖNK!C261,ovi!C261)</f>
        <v>0</v>
      </c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idden="1" outlineLevel="1" x14ac:dyDescent="0.2">
      <c r="A265" s="19" t="s">
        <v>481</v>
      </c>
      <c r="B265" s="20" t="s">
        <v>482</v>
      </c>
      <c r="C265" s="21">
        <f>SUM(ÖNK!C262,ovi!C262)</f>
        <v>0</v>
      </c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idden="1" outlineLevel="1" x14ac:dyDescent="0.2">
      <c r="A266" s="19" t="s">
        <v>483</v>
      </c>
      <c r="B266" s="20" t="s">
        <v>484</v>
      </c>
      <c r="C266" s="21">
        <f>SUM(ÖNK!C263,ovi!C263)</f>
        <v>0</v>
      </c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idden="1" outlineLevel="1" x14ac:dyDescent="0.2">
      <c r="A267" s="19" t="s">
        <v>485</v>
      </c>
      <c r="B267" s="20" t="s">
        <v>486</v>
      </c>
      <c r="C267" s="21">
        <f>SUM(ÖNK!C264,ovi!C264)</f>
        <v>0</v>
      </c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idden="1" outlineLevel="1" x14ac:dyDescent="0.2">
      <c r="A268" s="19" t="s">
        <v>487</v>
      </c>
      <c r="B268" s="20" t="s">
        <v>488</v>
      </c>
      <c r="C268" s="21">
        <f>SUM(ÖNK!C265,ovi!C265)</f>
        <v>0</v>
      </c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idden="1" outlineLevel="1" x14ac:dyDescent="0.2">
      <c r="A269" s="19" t="s">
        <v>489</v>
      </c>
      <c r="B269" s="20" t="s">
        <v>490</v>
      </c>
      <c r="C269" s="21">
        <f>SUM(ÖNK!C266,ovi!C266)</f>
        <v>0</v>
      </c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idden="1" outlineLevel="1" x14ac:dyDescent="0.2">
      <c r="A270" s="19" t="s">
        <v>491</v>
      </c>
      <c r="B270" s="20" t="s">
        <v>492</v>
      </c>
      <c r="C270" s="21">
        <f>SUM(ÖNK!C267,ovi!C267)</f>
        <v>0</v>
      </c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idden="1" outlineLevel="1" x14ac:dyDescent="0.2">
      <c r="A271" s="19" t="s">
        <v>493</v>
      </c>
      <c r="B271" s="20" t="s">
        <v>494</v>
      </c>
      <c r="C271" s="21">
        <f>SUM(ÖNK!C268,ovi!C268)</f>
        <v>0</v>
      </c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25.5" hidden="1" outlineLevel="1" x14ac:dyDescent="0.2">
      <c r="A272" s="19" t="s">
        <v>495</v>
      </c>
      <c r="B272" s="20" t="s">
        <v>496</v>
      </c>
      <c r="C272" s="21">
        <f>SUM(ÖNK!C269,ovi!C269)</f>
        <v>0</v>
      </c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idden="1" outlineLevel="1" x14ac:dyDescent="0.2">
      <c r="A273" s="19" t="s">
        <v>497</v>
      </c>
      <c r="B273" s="20" t="s">
        <v>498</v>
      </c>
      <c r="C273" s="21">
        <f>SUM(ÖNK!C270,ovi!C270)</f>
        <v>0</v>
      </c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idden="1" outlineLevel="1" x14ac:dyDescent="0.2">
      <c r="A274" s="19" t="s">
        <v>499</v>
      </c>
      <c r="B274" s="20" t="s">
        <v>500</v>
      </c>
      <c r="C274" s="21">
        <f>SUM(ÖNK!C271,ovi!C271)</f>
        <v>0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25.5" hidden="1" outlineLevel="1" x14ac:dyDescent="0.2">
      <c r="A275" s="19" t="s">
        <v>501</v>
      </c>
      <c r="B275" s="20" t="s">
        <v>502</v>
      </c>
      <c r="C275" s="21">
        <f>SUM(ÖNK!C272,ovi!C272)</f>
        <v>0</v>
      </c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idden="1" outlineLevel="1" x14ac:dyDescent="0.2">
      <c r="A276" s="19" t="s">
        <v>503</v>
      </c>
      <c r="B276" s="20" t="s">
        <v>504</v>
      </c>
      <c r="C276" s="21">
        <f>SUM(ÖNK!C273,ovi!C273)</f>
        <v>0</v>
      </c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idden="1" outlineLevel="1" x14ac:dyDescent="0.2">
      <c r="A277" s="19" t="s">
        <v>505</v>
      </c>
      <c r="B277" s="20" t="s">
        <v>506</v>
      </c>
      <c r="C277" s="21">
        <f>SUM(ÖNK!C274,ovi!C274)</f>
        <v>0</v>
      </c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idden="1" outlineLevel="1" x14ac:dyDescent="0.2">
      <c r="A278" s="19" t="s">
        <v>507</v>
      </c>
      <c r="B278" s="20" t="s">
        <v>508</v>
      </c>
      <c r="C278" s="21">
        <f>SUM(ÖNK!C275,ovi!C275)</f>
        <v>0</v>
      </c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idden="1" outlineLevel="1" x14ac:dyDescent="0.2">
      <c r="A279" s="19" t="s">
        <v>509</v>
      </c>
      <c r="B279" s="20" t="s">
        <v>510</v>
      </c>
      <c r="C279" s="21">
        <f>SUM(ÖNK!C276,ovi!C276)</f>
        <v>0</v>
      </c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idden="1" outlineLevel="1" x14ac:dyDescent="0.2">
      <c r="A280" s="19" t="s">
        <v>511</v>
      </c>
      <c r="B280" s="20" t="s">
        <v>512</v>
      </c>
      <c r="C280" s="21">
        <f>SUM(ÖNK!C277,ovi!C277)</f>
        <v>0</v>
      </c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idden="1" outlineLevel="1" x14ac:dyDescent="0.2">
      <c r="A281" s="19" t="s">
        <v>513</v>
      </c>
      <c r="B281" s="20" t="s">
        <v>514</v>
      </c>
      <c r="C281" s="21">
        <f>SUM(ÖNK!C278,ovi!C278)</f>
        <v>0</v>
      </c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idden="1" outlineLevel="1" x14ac:dyDescent="0.2">
      <c r="A282" s="19" t="s">
        <v>515</v>
      </c>
      <c r="B282" s="20" t="s">
        <v>516</v>
      </c>
      <c r="C282" s="21">
        <f>SUM(ÖNK!C279,ovi!C279)</f>
        <v>0</v>
      </c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idden="1" outlineLevel="1" x14ac:dyDescent="0.2">
      <c r="A283" s="19" t="s">
        <v>517</v>
      </c>
      <c r="B283" s="20" t="s">
        <v>518</v>
      </c>
      <c r="C283" s="21">
        <f>SUM(ÖNK!C280,ovi!C280)</f>
        <v>0</v>
      </c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idden="1" outlineLevel="1" x14ac:dyDescent="0.2">
      <c r="A284" s="19" t="s">
        <v>519</v>
      </c>
      <c r="B284" s="20" t="s">
        <v>520</v>
      </c>
      <c r="C284" s="21">
        <f>SUM(ÖNK!C281,ovi!C281)</f>
        <v>0</v>
      </c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idden="1" outlineLevel="1" x14ac:dyDescent="0.2">
      <c r="A285" s="19" t="s">
        <v>521</v>
      </c>
      <c r="B285" s="20" t="s">
        <v>522</v>
      </c>
      <c r="C285" s="21">
        <f>SUM(ÖNK!C282,ovi!C282)</f>
        <v>0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25.5" hidden="1" outlineLevel="1" x14ac:dyDescent="0.2">
      <c r="A286" s="19" t="s">
        <v>523</v>
      </c>
      <c r="B286" s="20" t="s">
        <v>524</v>
      </c>
      <c r="C286" s="21">
        <f>SUM(ÖNK!C283,ovi!C283)</f>
        <v>0</v>
      </c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idden="1" outlineLevel="1" x14ac:dyDescent="0.2">
      <c r="A287" s="19" t="s">
        <v>525</v>
      </c>
      <c r="B287" s="20" t="s">
        <v>526</v>
      </c>
      <c r="C287" s="21">
        <f>SUM(ÖNK!C284,ovi!C284)</f>
        <v>0</v>
      </c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idden="1" outlineLevel="1" x14ac:dyDescent="0.2">
      <c r="A288" s="19" t="s">
        <v>527</v>
      </c>
      <c r="B288" s="20" t="s">
        <v>528</v>
      </c>
      <c r="C288" s="21">
        <f>SUM(ÖNK!C285,ovi!C285)</f>
        <v>0</v>
      </c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idden="1" outlineLevel="1" x14ac:dyDescent="0.2">
      <c r="A289" s="19" t="s">
        <v>529</v>
      </c>
      <c r="B289" s="20" t="s">
        <v>530</v>
      </c>
      <c r="C289" s="21">
        <f>SUM(ÖNK!C286,ovi!C286)</f>
        <v>0</v>
      </c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idden="1" outlineLevel="1" x14ac:dyDescent="0.2">
      <c r="A290" s="19" t="s">
        <v>531</v>
      </c>
      <c r="B290" s="20" t="s">
        <v>532</v>
      </c>
      <c r="C290" s="21">
        <f>SUM(ÖNK!C287,ovi!C287)</f>
        <v>0</v>
      </c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idden="1" outlineLevel="1" x14ac:dyDescent="0.2">
      <c r="A291" s="19" t="s">
        <v>533</v>
      </c>
      <c r="B291" s="20" t="s">
        <v>534</v>
      </c>
      <c r="C291" s="21">
        <f>SUM(ÖNK!C288,ovi!C288)</f>
        <v>0</v>
      </c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idden="1" outlineLevel="1" x14ac:dyDescent="0.2">
      <c r="A292" s="19" t="s">
        <v>535</v>
      </c>
      <c r="B292" s="20" t="s">
        <v>536</v>
      </c>
      <c r="C292" s="21">
        <f>SUM(ÖNK!C289,ovi!C289)</f>
        <v>0</v>
      </c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idden="1" outlineLevel="1" x14ac:dyDescent="0.2">
      <c r="A293" s="19" t="s">
        <v>537</v>
      </c>
      <c r="B293" s="20" t="s">
        <v>538</v>
      </c>
      <c r="C293" s="21">
        <f>SUM(ÖNK!C290,ovi!C290)</f>
        <v>0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25.5" hidden="1" outlineLevel="1" x14ac:dyDescent="0.2">
      <c r="A294" s="19" t="s">
        <v>539</v>
      </c>
      <c r="B294" s="20" t="s">
        <v>540</v>
      </c>
      <c r="C294" s="21">
        <f>SUM(ÖNK!C291,ovi!C291)</f>
        <v>0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25.5" hidden="1" outlineLevel="1" x14ac:dyDescent="0.2">
      <c r="A295" s="19" t="s">
        <v>541</v>
      </c>
      <c r="B295" s="20" t="s">
        <v>542</v>
      </c>
      <c r="C295" s="21">
        <f>SUM(ÖNK!C292,ovi!C292)</f>
        <v>0</v>
      </c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25.5" hidden="1" outlineLevel="1" x14ac:dyDescent="0.2">
      <c r="A296" s="19" t="s">
        <v>543</v>
      </c>
      <c r="B296" s="20" t="s">
        <v>544</v>
      </c>
      <c r="C296" s="21">
        <f>SUM(ÖNK!C293,ovi!C293)</f>
        <v>0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idden="1" outlineLevel="1" x14ac:dyDescent="0.2">
      <c r="A297" s="19" t="s">
        <v>545</v>
      </c>
      <c r="B297" s="20" t="s">
        <v>546</v>
      </c>
      <c r="C297" s="21">
        <f>SUM(ÖNK!C294,ovi!C294)</f>
        <v>0</v>
      </c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idden="1" outlineLevel="1" x14ac:dyDescent="0.2">
      <c r="A298" s="19" t="s">
        <v>547</v>
      </c>
      <c r="B298" s="20" t="s">
        <v>548</v>
      </c>
      <c r="C298" s="21">
        <f>SUM(ÖNK!C295,ovi!C295)</f>
        <v>0</v>
      </c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idden="1" outlineLevel="1" x14ac:dyDescent="0.2">
      <c r="A299" s="19" t="s">
        <v>549</v>
      </c>
      <c r="B299" s="20" t="s">
        <v>550</v>
      </c>
      <c r="C299" s="21">
        <f>SUM(ÖNK!C296,ovi!C296)</f>
        <v>0</v>
      </c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idden="1" outlineLevel="1" x14ac:dyDescent="0.2">
      <c r="A300" s="19" t="s">
        <v>551</v>
      </c>
      <c r="B300" s="20" t="s">
        <v>552</v>
      </c>
      <c r="C300" s="21">
        <f>SUM(ÖNK!C297,ovi!C297)</f>
        <v>0</v>
      </c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idden="1" outlineLevel="1" x14ac:dyDescent="0.2">
      <c r="A301" s="19" t="s">
        <v>553</v>
      </c>
      <c r="B301" s="20" t="s">
        <v>554</v>
      </c>
      <c r="C301" s="21">
        <f>SUM(ÖNK!C298,ovi!C298)</f>
        <v>0</v>
      </c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idden="1" outlineLevel="1" x14ac:dyDescent="0.2">
      <c r="A302" s="19" t="s">
        <v>555</v>
      </c>
      <c r="B302" s="20" t="s">
        <v>556</v>
      </c>
      <c r="C302" s="21">
        <f>SUM(ÖNK!C299,ovi!C299)</f>
        <v>0</v>
      </c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idden="1" outlineLevel="1" x14ac:dyDescent="0.2">
      <c r="A303" s="19" t="s">
        <v>557</v>
      </c>
      <c r="B303" s="20" t="s">
        <v>558</v>
      </c>
      <c r="C303" s="21">
        <f>SUM(ÖNK!C300,ovi!C300)</f>
        <v>0</v>
      </c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idden="1" outlineLevel="1" x14ac:dyDescent="0.2">
      <c r="A304" s="19" t="s">
        <v>559</v>
      </c>
      <c r="B304" s="20" t="s">
        <v>560</v>
      </c>
      <c r="C304" s="21">
        <f>SUM(ÖNK!C301,ovi!C301)</f>
        <v>0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idden="1" outlineLevel="1" x14ac:dyDescent="0.2">
      <c r="A305" s="19" t="s">
        <v>561</v>
      </c>
      <c r="B305" s="20" t="s">
        <v>562</v>
      </c>
      <c r="C305" s="21">
        <f>SUM(ÖNK!C302,ovi!C302)</f>
        <v>0</v>
      </c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idden="1" outlineLevel="1" x14ac:dyDescent="0.2">
      <c r="A306" s="19" t="s">
        <v>563</v>
      </c>
      <c r="B306" s="20" t="s">
        <v>564</v>
      </c>
      <c r="C306" s="21">
        <f>SUM(ÖNK!C303,ovi!C303)</f>
        <v>0</v>
      </c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idden="1" outlineLevel="1" x14ac:dyDescent="0.2">
      <c r="A307" s="19" t="s">
        <v>565</v>
      </c>
      <c r="B307" s="20" t="s">
        <v>566</v>
      </c>
      <c r="C307" s="21">
        <f>SUM(ÖNK!C304,ovi!C304)</f>
        <v>0</v>
      </c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idden="1" outlineLevel="1" x14ac:dyDescent="0.2">
      <c r="A308" s="19" t="s">
        <v>567</v>
      </c>
      <c r="B308" s="20" t="s">
        <v>568</v>
      </c>
      <c r="C308" s="21">
        <f>SUM(ÖNK!C305,ovi!C305)</f>
        <v>0</v>
      </c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idden="1" outlineLevel="1" x14ac:dyDescent="0.2">
      <c r="A309" s="19" t="s">
        <v>569</v>
      </c>
      <c r="B309" s="20" t="s">
        <v>570</v>
      </c>
      <c r="C309" s="21">
        <f>SUM(ÖNK!C306,ovi!C306)</f>
        <v>0</v>
      </c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idden="1" outlineLevel="1" x14ac:dyDescent="0.2">
      <c r="A310" s="19" t="s">
        <v>571</v>
      </c>
      <c r="B310" s="20" t="s">
        <v>572</v>
      </c>
      <c r="C310" s="21">
        <f>SUM(ÖNK!C307,ovi!C307)</f>
        <v>0</v>
      </c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idden="1" outlineLevel="1" x14ac:dyDescent="0.2">
      <c r="A311" s="19" t="s">
        <v>573</v>
      </c>
      <c r="B311" s="20" t="s">
        <v>574</v>
      </c>
      <c r="C311" s="21">
        <f>SUM(ÖNK!C308,ovi!C308)</f>
        <v>0</v>
      </c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idden="1" outlineLevel="1" x14ac:dyDescent="0.2">
      <c r="A312" s="19" t="s">
        <v>575</v>
      </c>
      <c r="B312" s="20" t="s">
        <v>576</v>
      </c>
      <c r="C312" s="21">
        <f>SUM(ÖNK!C309,ovi!C309)</f>
        <v>0</v>
      </c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idden="1" outlineLevel="1" x14ac:dyDescent="0.2">
      <c r="A313" s="19" t="s">
        <v>577</v>
      </c>
      <c r="B313" s="20" t="s">
        <v>578</v>
      </c>
      <c r="C313" s="21">
        <f>SUM(ÖNK!C310,ovi!C310)</f>
        <v>0</v>
      </c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idden="1" outlineLevel="1" x14ac:dyDescent="0.2">
      <c r="A314" s="19" t="s">
        <v>579</v>
      </c>
      <c r="B314" s="20" t="s">
        <v>580</v>
      </c>
      <c r="C314" s="21">
        <f>SUM(ÖNK!C311,ovi!C311)</f>
        <v>0</v>
      </c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idden="1" outlineLevel="1" x14ac:dyDescent="0.2">
      <c r="A315" s="19" t="s">
        <v>581</v>
      </c>
      <c r="B315" s="20" t="s">
        <v>582</v>
      </c>
      <c r="C315" s="21">
        <f>SUM(ÖNK!C312,ovi!C312)</f>
        <v>0</v>
      </c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idden="1" outlineLevel="1" x14ac:dyDescent="0.2">
      <c r="A316" s="19" t="s">
        <v>583</v>
      </c>
      <c r="B316" s="20" t="s">
        <v>584</v>
      </c>
      <c r="C316" s="21">
        <f>SUM(ÖNK!C313,ovi!C313)</f>
        <v>0</v>
      </c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idden="1" outlineLevel="1" x14ac:dyDescent="0.2">
      <c r="A317" s="19" t="s">
        <v>585</v>
      </c>
      <c r="B317" s="20" t="s">
        <v>586</v>
      </c>
      <c r="C317" s="21">
        <f>SUM(ÖNK!C314,ovi!C314)</f>
        <v>0</v>
      </c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idden="1" outlineLevel="1" x14ac:dyDescent="0.2">
      <c r="A318" s="19" t="s">
        <v>587</v>
      </c>
      <c r="B318" s="20" t="s">
        <v>588</v>
      </c>
      <c r="C318" s="21">
        <f>SUM(ÖNK!C315,ovi!C315)</f>
        <v>0</v>
      </c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idden="1" outlineLevel="1" x14ac:dyDescent="0.2">
      <c r="A319" s="19" t="s">
        <v>589</v>
      </c>
      <c r="B319" s="20" t="s">
        <v>590</v>
      </c>
      <c r="C319" s="21">
        <f>SUM(ÖNK!C316,ovi!C316)</f>
        <v>0</v>
      </c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idden="1" outlineLevel="1" x14ac:dyDescent="0.2">
      <c r="A320" s="19" t="s">
        <v>591</v>
      </c>
      <c r="B320" s="20" t="s">
        <v>592</v>
      </c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s="29" customFormat="1" ht="12.75" hidden="1" customHeight="1" x14ac:dyDescent="0.2">
      <c r="A321" s="26" t="s">
        <v>593</v>
      </c>
      <c r="B321" s="27" t="s">
        <v>594</v>
      </c>
      <c r="C321" s="21">
        <f>SUM(ÖNK!C316,ovi!C318)</f>
        <v>0</v>
      </c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1"/>
      <c r="S321" s="21"/>
    </row>
    <row r="322" spans="1:40" s="35" customFormat="1" ht="22.5" customHeight="1" x14ac:dyDescent="0.2">
      <c r="A322" s="111" t="s">
        <v>595</v>
      </c>
      <c r="B322" s="112" t="s">
        <v>596</v>
      </c>
      <c r="C322" s="108">
        <f>SUM(ÖNK!C317,ovi!C319)</f>
        <v>120431</v>
      </c>
      <c r="D322" s="108">
        <f>SUM(ÖNK!D317,ovi!D319)</f>
        <v>126081</v>
      </c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</row>
    <row r="323" spans="1:40" x14ac:dyDescent="0.2">
      <c r="A323" s="19" t="s">
        <v>12</v>
      </c>
      <c r="B323" s="20" t="s">
        <v>597</v>
      </c>
      <c r="C323" s="21">
        <f>ÖNK!C318</f>
        <v>15231</v>
      </c>
      <c r="D323" s="21">
        <f>ÖNK!D318</f>
        <v>15231</v>
      </c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x14ac:dyDescent="0.2">
      <c r="A324" s="19" t="s">
        <v>14</v>
      </c>
      <c r="B324" s="20" t="s">
        <v>598</v>
      </c>
      <c r="C324" s="21">
        <f>ÖNK!C319</f>
        <v>13127</v>
      </c>
      <c r="D324" s="21">
        <f>ÖNK!D319</f>
        <v>14057</v>
      </c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25.5" x14ac:dyDescent="0.2">
      <c r="A325" s="19" t="s">
        <v>16</v>
      </c>
      <c r="B325" s="20" t="s">
        <v>599</v>
      </c>
      <c r="C325" s="21">
        <f>ÖNK!C320</f>
        <v>8560</v>
      </c>
      <c r="D325" s="21">
        <f>ÖNK!D320</f>
        <v>8673</v>
      </c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x14ac:dyDescent="0.2">
      <c r="A326" s="19" t="s">
        <v>18</v>
      </c>
      <c r="B326" s="20" t="s">
        <v>600</v>
      </c>
      <c r="C326" s="21">
        <f>ÖNK!C321</f>
        <v>1800</v>
      </c>
      <c r="D326" s="21">
        <f>ÖNK!D321</f>
        <v>2164</v>
      </c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idden="1" x14ac:dyDescent="0.2">
      <c r="A327" s="19" t="s">
        <v>20</v>
      </c>
      <c r="B327" s="20" t="s">
        <v>601</v>
      </c>
      <c r="C327" s="21">
        <f>ÖNK!C322</f>
        <v>0</v>
      </c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idden="1" x14ac:dyDescent="0.2">
      <c r="A328" s="19" t="s">
        <v>22</v>
      </c>
      <c r="B328" s="20" t="s">
        <v>602</v>
      </c>
      <c r="C328" s="21">
        <f>ÖNK!C323</f>
        <v>0</v>
      </c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4.25" customHeight="1" x14ac:dyDescent="0.2">
      <c r="A329" s="36" t="s">
        <v>24</v>
      </c>
      <c r="B329" s="37" t="s">
        <v>603</v>
      </c>
      <c r="C329" s="21">
        <f>ÖNK!C324</f>
        <v>38718</v>
      </c>
      <c r="D329" s="21">
        <f>ÖNK!D324</f>
        <v>40125</v>
      </c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21"/>
      <c r="S329" s="21"/>
    </row>
    <row r="330" spans="1:40" hidden="1" outlineLevel="1" x14ac:dyDescent="0.2">
      <c r="A330" s="19" t="s">
        <v>26</v>
      </c>
      <c r="B330" s="20" t="s">
        <v>604</v>
      </c>
      <c r="C330" s="21">
        <f>SUM(ÖNK!C327,ovi!C327)</f>
        <v>0</v>
      </c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25.5" hidden="1" outlineLevel="1" x14ac:dyDescent="0.2">
      <c r="A331" s="19" t="s">
        <v>28</v>
      </c>
      <c r="B331" s="20" t="s">
        <v>605</v>
      </c>
      <c r="C331" s="21">
        <f>SUM(ÖNK!C328,ovi!C328)</f>
        <v>0</v>
      </c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25.5" hidden="1" outlineLevel="1" x14ac:dyDescent="0.2">
      <c r="A332" s="19" t="s">
        <v>30</v>
      </c>
      <c r="B332" s="20" t="s">
        <v>606</v>
      </c>
      <c r="C332" s="21">
        <f>SUM(ÖNK!C329,ovi!C329)</f>
        <v>0</v>
      </c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idden="1" outlineLevel="1" x14ac:dyDescent="0.2">
      <c r="A333" s="19" t="s">
        <v>32</v>
      </c>
      <c r="B333" s="20" t="s">
        <v>607</v>
      </c>
      <c r="C333" s="21">
        <f>SUM(ÖNK!C330,ovi!C330)</f>
        <v>0</v>
      </c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idden="1" outlineLevel="1" x14ac:dyDescent="0.2">
      <c r="A334" s="19" t="s">
        <v>34</v>
      </c>
      <c r="B334" s="20" t="s">
        <v>608</v>
      </c>
      <c r="C334" s="21">
        <f>SUM(ÖNK!C331,ovi!C331)</f>
        <v>0</v>
      </c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25.5" hidden="1" outlineLevel="1" x14ac:dyDescent="0.2">
      <c r="A335" s="19" t="s">
        <v>36</v>
      </c>
      <c r="B335" s="20" t="s">
        <v>609</v>
      </c>
      <c r="C335" s="21">
        <f>SUM(ÖNK!C332,ovi!C332)</f>
        <v>0</v>
      </c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idden="1" outlineLevel="1" x14ac:dyDescent="0.2">
      <c r="A336" s="19" t="s">
        <v>38</v>
      </c>
      <c r="B336" s="20" t="s">
        <v>610</v>
      </c>
      <c r="C336" s="21">
        <f>SUM(ÖNK!C333,ovi!C333)</f>
        <v>0</v>
      </c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idden="1" outlineLevel="1" x14ac:dyDescent="0.2">
      <c r="A337" s="19" t="s">
        <v>40</v>
      </c>
      <c r="B337" s="20" t="s">
        <v>611</v>
      </c>
      <c r="C337" s="21">
        <f>SUM(ÖNK!C334,ovi!C334)</f>
        <v>0</v>
      </c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idden="1" outlineLevel="1" x14ac:dyDescent="0.2">
      <c r="A338" s="19" t="s">
        <v>42</v>
      </c>
      <c r="B338" s="20" t="s">
        <v>612</v>
      </c>
      <c r="C338" s="21">
        <f>SUM(ÖNK!C335,ovi!C335)</f>
        <v>0</v>
      </c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idden="1" outlineLevel="1" x14ac:dyDescent="0.2">
      <c r="A339" s="19" t="s">
        <v>44</v>
      </c>
      <c r="B339" s="20" t="s">
        <v>613</v>
      </c>
      <c r="C339" s="21">
        <f>SUM(ÖNK!C336,ovi!C336)</f>
        <v>0</v>
      </c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idden="1" outlineLevel="1" x14ac:dyDescent="0.2">
      <c r="A340" s="19" t="s">
        <v>46</v>
      </c>
      <c r="B340" s="20" t="s">
        <v>614</v>
      </c>
      <c r="C340" s="21">
        <f>SUM(ÖNK!C337,ovi!C337)</f>
        <v>0</v>
      </c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idden="1" outlineLevel="1" x14ac:dyDescent="0.2">
      <c r="A341" s="19" t="s">
        <v>48</v>
      </c>
      <c r="B341" s="20" t="s">
        <v>615</v>
      </c>
      <c r="C341" s="21">
        <f>SUM(ÖNK!C338,ovi!C338)</f>
        <v>0</v>
      </c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idden="1" outlineLevel="1" x14ac:dyDescent="0.2">
      <c r="A342" s="19" t="s">
        <v>50</v>
      </c>
      <c r="B342" s="20" t="s">
        <v>616</v>
      </c>
      <c r="C342" s="21">
        <f>SUM(ÖNK!C339,ovi!C339)</f>
        <v>0</v>
      </c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25.5" hidden="1" outlineLevel="1" x14ac:dyDescent="0.2">
      <c r="A343" s="19" t="s">
        <v>52</v>
      </c>
      <c r="B343" s="20" t="s">
        <v>617</v>
      </c>
      <c r="C343" s="21">
        <f>SUM(ÖNK!C340,ovi!C340)</f>
        <v>0</v>
      </c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idden="1" outlineLevel="1" x14ac:dyDescent="0.2">
      <c r="A344" s="19" t="s">
        <v>54</v>
      </c>
      <c r="B344" s="20" t="s">
        <v>618</v>
      </c>
      <c r="C344" s="21">
        <f>SUM(ÖNK!C341,ovi!C341)</f>
        <v>0</v>
      </c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idden="1" outlineLevel="1" x14ac:dyDescent="0.2">
      <c r="A345" s="19" t="s">
        <v>56</v>
      </c>
      <c r="B345" s="20" t="s">
        <v>619</v>
      </c>
      <c r="C345" s="21">
        <f>SUM(ÖNK!C342,ovi!C342)</f>
        <v>0</v>
      </c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25.5" hidden="1" outlineLevel="1" x14ac:dyDescent="0.2">
      <c r="A346" s="19" t="s">
        <v>58</v>
      </c>
      <c r="B346" s="20" t="s">
        <v>620</v>
      </c>
      <c r="C346" s="21">
        <f>SUM(ÖNK!C343,ovi!C343)</f>
        <v>0</v>
      </c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idden="1" outlineLevel="1" x14ac:dyDescent="0.2">
      <c r="A347" s="19" t="s">
        <v>60</v>
      </c>
      <c r="B347" s="20" t="s">
        <v>621</v>
      </c>
      <c r="C347" s="21">
        <f>SUM(ÖNK!C344,ovi!C344)</f>
        <v>0</v>
      </c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idden="1" outlineLevel="1" x14ac:dyDescent="0.2">
      <c r="A348" s="19" t="s">
        <v>62</v>
      </c>
      <c r="B348" s="20" t="s">
        <v>622</v>
      </c>
      <c r="C348" s="21">
        <f>SUM(ÖNK!C345,ovi!C345)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idden="1" outlineLevel="1" x14ac:dyDescent="0.2">
      <c r="A349" s="19" t="s">
        <v>64</v>
      </c>
      <c r="B349" s="20" t="s">
        <v>623</v>
      </c>
      <c r="C349" s="21">
        <f>SUM(ÖNK!C346,ovi!C346)</f>
        <v>0</v>
      </c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idden="1" outlineLevel="1" x14ac:dyDescent="0.2">
      <c r="A350" s="19" t="s">
        <v>66</v>
      </c>
      <c r="B350" s="20" t="s">
        <v>624</v>
      </c>
      <c r="C350" s="21">
        <f>SUM(ÖNK!C347,ovi!C347)</f>
        <v>0</v>
      </c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idden="1" outlineLevel="1" x14ac:dyDescent="0.2">
      <c r="A351" s="19" t="s">
        <v>68</v>
      </c>
      <c r="B351" s="20" t="s">
        <v>625</v>
      </c>
      <c r="C351" s="21">
        <f>SUM(ÖNK!C348,ovi!C348)</f>
        <v>0</v>
      </c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idden="1" outlineLevel="1" x14ac:dyDescent="0.2">
      <c r="A352" s="19" t="s">
        <v>75</v>
      </c>
      <c r="B352" s="20" t="s">
        <v>626</v>
      </c>
      <c r="C352" s="21">
        <f>SUM(ÖNK!C349,ovi!C349)</f>
        <v>0</v>
      </c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idden="1" outlineLevel="1" x14ac:dyDescent="0.2">
      <c r="A353" s="19" t="s">
        <v>84</v>
      </c>
      <c r="B353" s="20" t="s">
        <v>627</v>
      </c>
      <c r="C353" s="21">
        <f>SUM(ÖNK!C350,ovi!C350)</f>
        <v>0</v>
      </c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idden="1" outlineLevel="1" x14ac:dyDescent="0.2">
      <c r="A354" s="19" t="s">
        <v>86</v>
      </c>
      <c r="B354" s="20" t="s">
        <v>628</v>
      </c>
      <c r="C354" s="21">
        <f>SUM(ÖNK!C351,ovi!C351)</f>
        <v>0</v>
      </c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</row>
    <row r="355" spans="1:40" hidden="1" outlineLevel="1" x14ac:dyDescent="0.2">
      <c r="A355" s="19" t="s">
        <v>88</v>
      </c>
      <c r="B355" s="20" t="s">
        <v>629</v>
      </c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idden="1" outlineLevel="1" x14ac:dyDescent="0.2">
      <c r="A356" s="19" t="s">
        <v>93</v>
      </c>
      <c r="B356" s="20" t="s">
        <v>630</v>
      </c>
      <c r="C356" s="21">
        <f>SUM(ÖNK!C353,ovi!C353)</f>
        <v>0</v>
      </c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25.5" hidden="1" outlineLevel="1" x14ac:dyDescent="0.2">
      <c r="A357" s="19" t="s">
        <v>97</v>
      </c>
      <c r="B357" s="20" t="s">
        <v>631</v>
      </c>
      <c r="C357" s="21">
        <f>SUM(ÖNK!C354,ovi!C354)</f>
        <v>0</v>
      </c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idden="1" outlineLevel="1" x14ac:dyDescent="0.2">
      <c r="A358" s="19" t="s">
        <v>99</v>
      </c>
      <c r="B358" s="20" t="s">
        <v>632</v>
      </c>
      <c r="C358" s="21">
        <f>SUM(ÖNK!C355,ovi!C355)</f>
        <v>0</v>
      </c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</row>
    <row r="359" spans="1:40" outlineLevel="1" x14ac:dyDescent="0.2">
      <c r="A359" s="19" t="s">
        <v>104</v>
      </c>
      <c r="B359" s="20" t="s">
        <v>633</v>
      </c>
      <c r="C359" s="21">
        <f>SUM(ÖNK!C390,ovi!C356)</f>
        <v>14000</v>
      </c>
      <c r="D359" s="21">
        <f>SUM(ÖNK!D390,ovi!D356)</f>
        <v>14587</v>
      </c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outlineLevel="1" x14ac:dyDescent="0.2">
      <c r="A360" s="19" t="s">
        <v>106</v>
      </c>
      <c r="B360" s="20" t="s">
        <v>634</v>
      </c>
      <c r="C360" s="21">
        <v>688</v>
      </c>
      <c r="D360" s="21">
        <v>688</v>
      </c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idden="1" outlineLevel="1" x14ac:dyDescent="0.2">
      <c r="A361" s="19" t="s">
        <v>108</v>
      </c>
      <c r="B361" s="20" t="s">
        <v>635</v>
      </c>
      <c r="C361" s="21">
        <f>SUM(ÖNK!C358,ovi!C358)</f>
        <v>0</v>
      </c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idden="1" outlineLevel="1" x14ac:dyDescent="0.2">
      <c r="A362" s="19" t="s">
        <v>110</v>
      </c>
      <c r="B362" s="20" t="s">
        <v>636</v>
      </c>
      <c r="C362" s="21">
        <f>SUM(ÖNK!C359,ovi!C359)</f>
        <v>0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idden="1" outlineLevel="1" x14ac:dyDescent="0.2">
      <c r="A363" s="19" t="s">
        <v>116</v>
      </c>
      <c r="B363" s="20" t="s">
        <v>637</v>
      </c>
      <c r="C363" s="21">
        <f>SUM(ÖNK!C360,ovi!C360)</f>
        <v>0</v>
      </c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idden="1" outlineLevel="1" x14ac:dyDescent="0.2">
      <c r="A364" s="19" t="s">
        <v>118</v>
      </c>
      <c r="B364" s="20" t="s">
        <v>638</v>
      </c>
      <c r="C364" s="21">
        <v>0</v>
      </c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s="42" customFormat="1" ht="22.5" customHeight="1" collapsed="1" x14ac:dyDescent="0.2">
      <c r="A365" s="39" t="s">
        <v>120</v>
      </c>
      <c r="B365" s="40" t="s">
        <v>639</v>
      </c>
      <c r="C365" s="21">
        <f>ÖNK!C396</f>
        <v>53404</v>
      </c>
      <c r="D365" s="21">
        <f>ÖNK!D396</f>
        <v>55398</v>
      </c>
      <c r="E365" s="41">
        <f>+D365-C365</f>
        <v>1994</v>
      </c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</row>
    <row r="366" spans="1:40" ht="12.75" hidden="1" customHeight="1" outlineLevel="1" x14ac:dyDescent="0.2">
      <c r="A366" s="19" t="s">
        <v>125</v>
      </c>
      <c r="B366" s="20" t="s">
        <v>640</v>
      </c>
      <c r="C366" s="21">
        <f>SUM(ÖNK!C398,ovi!C363)</f>
        <v>0</v>
      </c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25.5" hidden="1" outlineLevel="1" x14ac:dyDescent="0.2">
      <c r="A367" s="19" t="s">
        <v>135</v>
      </c>
      <c r="B367" s="20" t="s">
        <v>641</v>
      </c>
      <c r="C367" s="21">
        <f>SUM(ÖNK!C399,ovi!C364)</f>
        <v>0</v>
      </c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25.5" hidden="1" outlineLevel="1" x14ac:dyDescent="0.2">
      <c r="A368" s="19" t="s">
        <v>137</v>
      </c>
      <c r="B368" s="20" t="s">
        <v>642</v>
      </c>
      <c r="C368" s="21">
        <f>SUM(ÖNK!C400,ovi!C365)</f>
        <v>0</v>
      </c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idden="1" outlineLevel="1" x14ac:dyDescent="0.2">
      <c r="A369" s="19" t="s">
        <v>139</v>
      </c>
      <c r="B369" s="20" t="s">
        <v>643</v>
      </c>
      <c r="C369" s="21">
        <f>SUM(ÖNK!C401,ovi!C366)</f>
        <v>0</v>
      </c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idden="1" outlineLevel="1" x14ac:dyDescent="0.2">
      <c r="A370" s="19" t="s">
        <v>145</v>
      </c>
      <c r="B370" s="20" t="s">
        <v>644</v>
      </c>
      <c r="C370" s="21">
        <f>SUM(ÖNK!C402,ovi!C367)</f>
        <v>0</v>
      </c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25.5" hidden="1" outlineLevel="1" x14ac:dyDescent="0.2">
      <c r="A371" s="19" t="s">
        <v>147</v>
      </c>
      <c r="B371" s="20" t="s">
        <v>645</v>
      </c>
      <c r="C371" s="21">
        <f>SUM(ÖNK!C403,ovi!C368)</f>
        <v>0</v>
      </c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idden="1" outlineLevel="1" x14ac:dyDescent="0.2">
      <c r="A372" s="19" t="s">
        <v>149</v>
      </c>
      <c r="B372" s="20" t="s">
        <v>646</v>
      </c>
      <c r="C372" s="21">
        <f>SUM(ÖNK!C404,ovi!C369)</f>
        <v>0</v>
      </c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idden="1" outlineLevel="1" x14ac:dyDescent="0.2">
      <c r="A373" s="19" t="s">
        <v>151</v>
      </c>
      <c r="B373" s="20" t="s">
        <v>647</v>
      </c>
      <c r="C373" s="21">
        <f>SUM(ÖNK!C405,ovi!C370)</f>
        <v>0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idden="1" outlineLevel="1" x14ac:dyDescent="0.2">
      <c r="A374" s="19" t="s">
        <v>153</v>
      </c>
      <c r="B374" s="20" t="s">
        <v>648</v>
      </c>
      <c r="C374" s="21">
        <f>SUM(ÖNK!C406,ovi!C371)</f>
        <v>0</v>
      </c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idden="1" outlineLevel="1" x14ac:dyDescent="0.2">
      <c r="A375" s="19" t="s">
        <v>155</v>
      </c>
      <c r="B375" s="20" t="s">
        <v>649</v>
      </c>
      <c r="C375" s="21">
        <f>SUM(ÖNK!C407,ovi!C372)</f>
        <v>0</v>
      </c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idden="1" outlineLevel="1" x14ac:dyDescent="0.2">
      <c r="A376" s="19" t="s">
        <v>157</v>
      </c>
      <c r="B376" s="20" t="s">
        <v>650</v>
      </c>
      <c r="C376" s="21">
        <f>SUM(ÖNK!C408,ovi!C373)</f>
        <v>0</v>
      </c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idden="1" outlineLevel="1" x14ac:dyDescent="0.2">
      <c r="A377" s="19" t="s">
        <v>159</v>
      </c>
      <c r="B377" s="20" t="s">
        <v>651</v>
      </c>
      <c r="C377" s="21">
        <f>SUM(ÖNK!C409,ovi!C374)</f>
        <v>0</v>
      </c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idden="1" outlineLevel="1" x14ac:dyDescent="0.2">
      <c r="A378" s="19" t="s">
        <v>161</v>
      </c>
      <c r="B378" s="20" t="s">
        <v>652</v>
      </c>
      <c r="C378" s="21">
        <f>SUM(ÖNK!C410,ovi!C375)</f>
        <v>0</v>
      </c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25.5" hidden="1" outlineLevel="1" x14ac:dyDescent="0.2">
      <c r="A379" s="19" t="s">
        <v>163</v>
      </c>
      <c r="B379" s="20" t="s">
        <v>653</v>
      </c>
      <c r="C379" s="21">
        <f>SUM(ÖNK!C411,ovi!C376)</f>
        <v>0</v>
      </c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idden="1" outlineLevel="1" x14ac:dyDescent="0.2">
      <c r="A380" s="19" t="s">
        <v>165</v>
      </c>
      <c r="B380" s="20" t="s">
        <v>654</v>
      </c>
      <c r="C380" s="21">
        <f>SUM(ÖNK!C412,ovi!C377)</f>
        <v>0</v>
      </c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idden="1" outlineLevel="1" x14ac:dyDescent="0.2">
      <c r="A381" s="19" t="s">
        <v>169</v>
      </c>
      <c r="B381" s="20" t="s">
        <v>655</v>
      </c>
      <c r="C381" s="21">
        <f>SUM(ÖNK!C413,ovi!C378)</f>
        <v>0</v>
      </c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25.5" outlineLevel="1" x14ac:dyDescent="0.2">
      <c r="A382" s="19" t="s">
        <v>171</v>
      </c>
      <c r="B382" s="20" t="s">
        <v>656</v>
      </c>
      <c r="C382" s="21">
        <f>SUM(ÖNK!C414,ovi!C379)</f>
        <v>0</v>
      </c>
      <c r="D382" s="21">
        <f>SUM(ÖNK!D414,ovi!D379)</f>
        <v>0</v>
      </c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idden="1" outlineLevel="1" x14ac:dyDescent="0.2">
      <c r="A383" s="19" t="s">
        <v>173</v>
      </c>
      <c r="B383" s="20" t="s">
        <v>657</v>
      </c>
      <c r="C383" s="21">
        <f>SUM(ÖNK!C415,ovi!C380)</f>
        <v>0</v>
      </c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idden="1" outlineLevel="1" x14ac:dyDescent="0.2">
      <c r="A384" s="19" t="s">
        <v>175</v>
      </c>
      <c r="B384" s="20" t="s">
        <v>658</v>
      </c>
      <c r="C384" s="21">
        <f>SUM(ÖNK!C416,ovi!C381)</f>
        <v>0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idden="1" outlineLevel="1" x14ac:dyDescent="0.2">
      <c r="A385" s="19" t="s">
        <v>177</v>
      </c>
      <c r="B385" s="20" t="s">
        <v>659</v>
      </c>
      <c r="C385" s="21">
        <f>SUM(ÖNK!C417,ovi!C382)</f>
        <v>0</v>
      </c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idden="1" outlineLevel="1" x14ac:dyDescent="0.2">
      <c r="A386" s="19" t="s">
        <v>179</v>
      </c>
      <c r="B386" s="20" t="s">
        <v>660</v>
      </c>
      <c r="C386" s="21">
        <f>SUM(ÖNK!C418,ovi!C383)</f>
        <v>0</v>
      </c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idden="1" outlineLevel="1" x14ac:dyDescent="0.2">
      <c r="A387" s="19" t="s">
        <v>181</v>
      </c>
      <c r="B387" s="20" t="s">
        <v>661</v>
      </c>
      <c r="C387" s="21">
        <f>SUM(ÖNK!C419,ovi!C384)</f>
        <v>0</v>
      </c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idden="1" outlineLevel="1" x14ac:dyDescent="0.2">
      <c r="A388" s="19" t="s">
        <v>183</v>
      </c>
      <c r="B388" s="20" t="s">
        <v>662</v>
      </c>
      <c r="C388" s="21">
        <f>SUM(ÖNK!C420,ovi!C385)</f>
        <v>0</v>
      </c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idden="1" outlineLevel="1" x14ac:dyDescent="0.2">
      <c r="A389" s="19" t="s">
        <v>185</v>
      </c>
      <c r="B389" s="20" t="s">
        <v>663</v>
      </c>
      <c r="C389" s="21">
        <f>SUM(ÖNK!C421,ovi!C386)</f>
        <v>0</v>
      </c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25.5" hidden="1" outlineLevel="1" x14ac:dyDescent="0.2">
      <c r="A390" s="19" t="s">
        <v>187</v>
      </c>
      <c r="B390" s="20" t="s">
        <v>664</v>
      </c>
      <c r="C390" s="21">
        <f>SUM(ÖNK!C422,ovi!C387)</f>
        <v>0</v>
      </c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outlineLevel="1" x14ac:dyDescent="0.2">
      <c r="A391" s="19" t="s">
        <v>189</v>
      </c>
      <c r="B391" s="20" t="s">
        <v>665</v>
      </c>
      <c r="C391" s="21">
        <f>SUM(ÖNK!C423,ovi!C388)</f>
        <v>0</v>
      </c>
      <c r="D391" s="21">
        <f>SUM(ÖNK!D423,ovi!D388)</f>
        <v>0</v>
      </c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idden="1" outlineLevel="1" x14ac:dyDescent="0.2">
      <c r="A392" s="19" t="s">
        <v>191</v>
      </c>
      <c r="B392" s="20" t="s">
        <v>666</v>
      </c>
      <c r="C392" s="21">
        <f>SUM(ÖNK!C424,ovi!C389)</f>
        <v>0</v>
      </c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25.5" outlineLevel="1" x14ac:dyDescent="0.2">
      <c r="A393" s="19" t="s">
        <v>193</v>
      </c>
      <c r="B393" s="20" t="s">
        <v>667</v>
      </c>
      <c r="C393" s="21">
        <f>ÖNK!C424</f>
        <v>0</v>
      </c>
      <c r="D393" s="21">
        <f>ÖNK!D424</f>
        <v>3056</v>
      </c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idden="1" outlineLevel="1" x14ac:dyDescent="0.2">
      <c r="A394" s="19" t="s">
        <v>195</v>
      </c>
      <c r="B394" s="20" t="s">
        <v>668</v>
      </c>
      <c r="C394" s="21">
        <f>SUM(ÖNK!C426,ovi!C391)</f>
        <v>0</v>
      </c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idden="1" outlineLevel="1" x14ac:dyDescent="0.2">
      <c r="A395" s="19" t="s">
        <v>197</v>
      </c>
      <c r="B395" s="20" t="s">
        <v>669</v>
      </c>
      <c r="C395" s="21">
        <f>SUM(ÖNK!C427,ovi!C392)</f>
        <v>0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idden="1" outlineLevel="1" x14ac:dyDescent="0.2">
      <c r="A396" s="19" t="s">
        <v>199</v>
      </c>
      <c r="B396" s="20" t="s">
        <v>670</v>
      </c>
      <c r="C396" s="21">
        <f>SUM(ÖNK!C428,ovi!C393)</f>
        <v>0</v>
      </c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idden="1" outlineLevel="1" x14ac:dyDescent="0.2">
      <c r="A397" s="19" t="s">
        <v>201</v>
      </c>
      <c r="B397" s="20" t="s">
        <v>671</v>
      </c>
      <c r="C397" s="21">
        <f>SUM(ÖNK!C429,ovi!C394)</f>
        <v>0</v>
      </c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idden="1" outlineLevel="1" x14ac:dyDescent="0.2">
      <c r="A398" s="19" t="s">
        <v>203</v>
      </c>
      <c r="B398" s="20" t="s">
        <v>672</v>
      </c>
      <c r="C398" s="21">
        <f>SUM(ÖNK!C430,ovi!C395)</f>
        <v>0</v>
      </c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idden="1" outlineLevel="1" x14ac:dyDescent="0.2">
      <c r="A399" s="19" t="s">
        <v>205</v>
      </c>
      <c r="B399" s="20" t="s">
        <v>673</v>
      </c>
      <c r="C399" s="21">
        <f>SUM(ÖNK!C431,ovi!C396)</f>
        <v>0</v>
      </c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idden="1" outlineLevel="1" x14ac:dyDescent="0.2">
      <c r="A400" s="19" t="s">
        <v>207</v>
      </c>
      <c r="B400" s="20" t="s">
        <v>674</v>
      </c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s="46" customFormat="1" ht="22.5" customHeight="1" collapsed="1" x14ac:dyDescent="0.2">
      <c r="A401" s="43" t="s">
        <v>209</v>
      </c>
      <c r="B401" s="44" t="s">
        <v>675</v>
      </c>
      <c r="C401" s="21">
        <f>SUM(ÖNK!C432,ovi!C398)</f>
        <v>0</v>
      </c>
      <c r="D401" s="21">
        <f>SUM(ÖNK!D432,ovi!D398)</f>
        <v>3056</v>
      </c>
      <c r="E401" s="45">
        <f>+D401-C401</f>
        <v>3056</v>
      </c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</row>
    <row r="402" spans="1:40" hidden="1" x14ac:dyDescent="0.2">
      <c r="A402" s="19" t="s">
        <v>211</v>
      </c>
      <c r="B402" s="20" t="s">
        <v>676</v>
      </c>
      <c r="C402" s="21">
        <f>SUM(ÖNK!C434,ovi!C399)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idden="1" x14ac:dyDescent="0.2">
      <c r="A403" s="19" t="s">
        <v>213</v>
      </c>
      <c r="B403" s="20" t="s">
        <v>677</v>
      </c>
      <c r="C403" s="21">
        <f>SUM(ÖNK!C435,ovi!C400)</f>
        <v>0</v>
      </c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25.5" hidden="1" x14ac:dyDescent="0.2">
      <c r="A404" s="19" t="s">
        <v>215</v>
      </c>
      <c r="B404" s="20" t="s">
        <v>678</v>
      </c>
      <c r="C404" s="21">
        <f>SUM(ÖNK!C436,ovi!C401)</f>
        <v>0</v>
      </c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idden="1" x14ac:dyDescent="0.2">
      <c r="A405" s="19" t="s">
        <v>217</v>
      </c>
      <c r="B405" s="20" t="s">
        <v>679</v>
      </c>
      <c r="C405" s="21">
        <f>SUM(ÖNK!C437,ovi!C402)</f>
        <v>0</v>
      </c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idden="1" x14ac:dyDescent="0.2">
      <c r="A406" s="19" t="s">
        <v>219</v>
      </c>
      <c r="B406" s="20" t="s">
        <v>680</v>
      </c>
      <c r="C406" s="21">
        <f>SUM(ÖNK!C438,ovi!C403)</f>
        <v>0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idden="1" x14ac:dyDescent="0.2">
      <c r="A407" s="19" t="s">
        <v>221</v>
      </c>
      <c r="B407" s="20" t="s">
        <v>681</v>
      </c>
      <c r="C407" s="21">
        <f>SUM(ÖNK!C439,ovi!C404)</f>
        <v>0</v>
      </c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idden="1" x14ac:dyDescent="0.2">
      <c r="A408" s="19" t="s">
        <v>223</v>
      </c>
      <c r="B408" s="20" t="s">
        <v>682</v>
      </c>
      <c r="C408" s="21">
        <f>SUM(ÖNK!C440,ovi!C405)</f>
        <v>0</v>
      </c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idden="1" x14ac:dyDescent="0.2">
      <c r="A409" s="19" t="s">
        <v>225</v>
      </c>
      <c r="B409" s="20" t="s">
        <v>683</v>
      </c>
      <c r="C409" s="21">
        <f>SUM(ÖNK!C441,ovi!C406)</f>
        <v>0</v>
      </c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idden="1" x14ac:dyDescent="0.2">
      <c r="A410" s="19" t="s">
        <v>227</v>
      </c>
      <c r="B410" s="20" t="s">
        <v>684</v>
      </c>
      <c r="C410" s="21">
        <f>SUM(ÖNK!C442,ovi!C407)</f>
        <v>0</v>
      </c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idden="1" x14ac:dyDescent="0.2">
      <c r="A411" s="19" t="s">
        <v>229</v>
      </c>
      <c r="B411" s="20" t="s">
        <v>685</v>
      </c>
      <c r="C411" s="21">
        <f>SUM(ÖNK!C443,ovi!C408)</f>
        <v>0</v>
      </c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idden="1" x14ac:dyDescent="0.2">
      <c r="A412" s="19" t="s">
        <v>231</v>
      </c>
      <c r="B412" s="20" t="s">
        <v>686</v>
      </c>
      <c r="C412" s="21">
        <f>SUM(ÖNK!C444,ovi!C409)</f>
        <v>0</v>
      </c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idden="1" x14ac:dyDescent="0.2">
      <c r="A413" s="19" t="s">
        <v>233</v>
      </c>
      <c r="B413" s="20" t="s">
        <v>687</v>
      </c>
      <c r="C413" s="21">
        <f>SUM(ÖNK!C445,ovi!C410)</f>
        <v>0</v>
      </c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idden="1" x14ac:dyDescent="0.2">
      <c r="A414" s="19" t="s">
        <v>235</v>
      </c>
      <c r="B414" s="20" t="s">
        <v>688</v>
      </c>
      <c r="C414" s="21">
        <f>SUM(ÖNK!C446,ovi!C411)</f>
        <v>0</v>
      </c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2.75" hidden="1" customHeight="1" x14ac:dyDescent="0.2">
      <c r="A415" s="23" t="s">
        <v>237</v>
      </c>
      <c r="B415" s="24" t="s">
        <v>689</v>
      </c>
      <c r="C415" s="21">
        <f>SUM(ÖNK!C447,ovi!C412)</f>
        <v>0</v>
      </c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s="31" customFormat="1" ht="12.75" hidden="1" customHeight="1" x14ac:dyDescent="0.2">
      <c r="A416" s="23" t="s">
        <v>239</v>
      </c>
      <c r="B416" s="24" t="s">
        <v>690</v>
      </c>
      <c r="C416" s="21">
        <f>SUM(ÖNK!C448,ovi!C413)</f>
        <v>0</v>
      </c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</row>
    <row r="417" spans="1:40" hidden="1" x14ac:dyDescent="0.2">
      <c r="A417" s="19" t="s">
        <v>241</v>
      </c>
      <c r="B417" s="20" t="s">
        <v>691</v>
      </c>
      <c r="C417" s="21">
        <f>SUM(ÖNK!C449,ovi!C414)</f>
        <v>0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25.5" hidden="1" x14ac:dyDescent="0.2">
      <c r="A418" s="19" t="s">
        <v>243</v>
      </c>
      <c r="B418" s="20" t="s">
        <v>692</v>
      </c>
      <c r="C418" s="21">
        <f>SUM(ÖNK!C450,ovi!C415)</f>
        <v>0</v>
      </c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idden="1" x14ac:dyDescent="0.2">
      <c r="A419" s="19" t="s">
        <v>245</v>
      </c>
      <c r="B419" s="20" t="s">
        <v>693</v>
      </c>
      <c r="C419" s="21">
        <f>SUM(ÖNK!C451,ovi!C416)</f>
        <v>0</v>
      </c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idden="1" x14ac:dyDescent="0.2">
      <c r="A420" s="19" t="s">
        <v>247</v>
      </c>
      <c r="B420" s="20" t="s">
        <v>694</v>
      </c>
      <c r="C420" s="21">
        <f>SUM(ÖNK!C452,ovi!C417)</f>
        <v>0</v>
      </c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idden="1" x14ac:dyDescent="0.2">
      <c r="A421" s="19" t="s">
        <v>249</v>
      </c>
      <c r="B421" s="20" t="s">
        <v>695</v>
      </c>
      <c r="C421" s="21">
        <f>SUM(ÖNK!C453,ovi!C418)</f>
        <v>0</v>
      </c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idden="1" x14ac:dyDescent="0.2">
      <c r="A422" s="19" t="s">
        <v>251</v>
      </c>
      <c r="B422" s="20" t="s">
        <v>696</v>
      </c>
      <c r="C422" s="21">
        <f>SUM(ÖNK!C454,ovi!C419)</f>
        <v>0</v>
      </c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idden="1" x14ac:dyDescent="0.2">
      <c r="A423" s="19" t="s">
        <v>253</v>
      </c>
      <c r="B423" s="20" t="s">
        <v>697</v>
      </c>
      <c r="C423" s="21">
        <f>SUM(ÖNK!C455,ovi!C420)</f>
        <v>0</v>
      </c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idden="1" x14ac:dyDescent="0.2">
      <c r="A424" s="19" t="s">
        <v>255</v>
      </c>
      <c r="B424" s="20" t="s">
        <v>698</v>
      </c>
      <c r="C424" s="21">
        <f>SUM(ÖNK!C456,ovi!C421)</f>
        <v>0</v>
      </c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idden="1" x14ac:dyDescent="0.2">
      <c r="A425" s="19" t="s">
        <v>257</v>
      </c>
      <c r="B425" s="20" t="s">
        <v>699</v>
      </c>
      <c r="C425" s="21">
        <f>SUM(ÖNK!C457,ovi!C422)</f>
        <v>0</v>
      </c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s="31" customFormat="1" ht="12.75" hidden="1" customHeight="1" x14ac:dyDescent="0.2">
      <c r="A426" s="23" t="s">
        <v>259</v>
      </c>
      <c r="B426" s="24" t="s">
        <v>700</v>
      </c>
      <c r="C426" s="21">
        <f>SUM(ÖNK!C458,ovi!C423)</f>
        <v>0</v>
      </c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</row>
    <row r="427" spans="1:40" hidden="1" x14ac:dyDescent="0.2">
      <c r="A427" s="19" t="s">
        <v>261</v>
      </c>
      <c r="B427" s="20" t="s">
        <v>701</v>
      </c>
      <c r="C427" s="21">
        <f>SUM(ÖNK!C459,ovi!C424)</f>
        <v>0</v>
      </c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idden="1" x14ac:dyDescent="0.2">
      <c r="A428" s="19" t="s">
        <v>263</v>
      </c>
      <c r="B428" s="20" t="s">
        <v>702</v>
      </c>
      <c r="C428" s="21">
        <f>SUM(ÖNK!C460,ovi!C425)</f>
        <v>0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idden="1" x14ac:dyDescent="0.2">
      <c r="A429" s="19" t="s">
        <v>265</v>
      </c>
      <c r="B429" s="20" t="s">
        <v>703</v>
      </c>
      <c r="C429" s="21">
        <f>SUM(ÖNK!C461,ovi!C426)</f>
        <v>0</v>
      </c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idden="1" x14ac:dyDescent="0.2">
      <c r="A430" s="19" t="s">
        <v>267</v>
      </c>
      <c r="B430" s="20" t="s">
        <v>704</v>
      </c>
      <c r="C430" s="21">
        <v>0</v>
      </c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s="31" customFormat="1" ht="15.75" customHeight="1" x14ac:dyDescent="0.2">
      <c r="A431" s="23" t="s">
        <v>269</v>
      </c>
      <c r="B431" s="24" t="s">
        <v>705</v>
      </c>
      <c r="C431" s="21">
        <v>13000</v>
      </c>
      <c r="D431" s="21">
        <v>13000</v>
      </c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</row>
    <row r="432" spans="1:40" x14ac:dyDescent="0.2">
      <c r="A432" s="19" t="s">
        <v>271</v>
      </c>
      <c r="B432" s="20" t="s">
        <v>706</v>
      </c>
      <c r="C432" s="21">
        <v>8000</v>
      </c>
      <c r="D432" s="21">
        <v>8000</v>
      </c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idden="1" x14ac:dyDescent="0.2">
      <c r="A433" s="19" t="s">
        <v>273</v>
      </c>
      <c r="B433" s="20" t="s">
        <v>707</v>
      </c>
      <c r="C433" s="21">
        <f>SUM(ÖNK!C465,ovi!C430)</f>
        <v>0</v>
      </c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x14ac:dyDescent="0.2">
      <c r="A434" s="19" t="s">
        <v>275</v>
      </c>
      <c r="B434" s="20" t="s">
        <v>708</v>
      </c>
      <c r="C434" s="21">
        <v>5000</v>
      </c>
      <c r="D434" s="21">
        <v>5000</v>
      </c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idden="1" x14ac:dyDescent="0.2">
      <c r="A435" s="19" t="s">
        <v>277</v>
      </c>
      <c r="B435" s="20" t="s">
        <v>709</v>
      </c>
      <c r="C435" s="21">
        <f>SUM(ÖNK!C467,ovi!C432)</f>
        <v>0</v>
      </c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idden="1" x14ac:dyDescent="0.2">
      <c r="A436" s="19" t="s">
        <v>279</v>
      </c>
      <c r="B436" s="20" t="s">
        <v>710</v>
      </c>
      <c r="C436" s="21">
        <f>SUM(ÖNK!C468,ovi!C433)</f>
        <v>0</v>
      </c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idden="1" x14ac:dyDescent="0.2">
      <c r="A437" s="19" t="s">
        <v>281</v>
      </c>
      <c r="B437" s="20" t="s">
        <v>711</v>
      </c>
      <c r="C437" s="21">
        <f>SUM(ÖNK!C469,ovi!C434)</f>
        <v>0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idden="1" x14ac:dyDescent="0.2">
      <c r="A438" s="19" t="s">
        <v>283</v>
      </c>
      <c r="B438" s="20" t="s">
        <v>712</v>
      </c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 x14ac:dyDescent="0.2">
      <c r="A439" s="19" t="s">
        <v>285</v>
      </c>
      <c r="B439" s="20" t="s">
        <v>713</v>
      </c>
      <c r="C439" s="21">
        <v>14000</v>
      </c>
      <c r="D439" s="21">
        <v>14000</v>
      </c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idden="1" x14ac:dyDescent="0.2">
      <c r="A440" s="19" t="s">
        <v>287</v>
      </c>
      <c r="B440" s="20" t="s">
        <v>714</v>
      </c>
      <c r="C440" s="21">
        <f>SUM(ÖNK!C472,ovi!C437)</f>
        <v>0</v>
      </c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idden="1" x14ac:dyDescent="0.2">
      <c r="A441" s="19" t="s">
        <v>289</v>
      </c>
      <c r="B441" s="20" t="s">
        <v>715</v>
      </c>
      <c r="C441" s="21">
        <f>SUM(ÖNK!C473,ovi!C438)</f>
        <v>0</v>
      </c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idden="1" x14ac:dyDescent="0.2">
      <c r="A442" s="19" t="s">
        <v>291</v>
      </c>
      <c r="B442" s="20" t="s">
        <v>716</v>
      </c>
      <c r="C442" s="21">
        <f>SUM(ÖNK!C474,ovi!C439)</f>
        <v>0</v>
      </c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idden="1" x14ac:dyDescent="0.2">
      <c r="A443" s="19" t="s">
        <v>293</v>
      </c>
      <c r="B443" s="20" t="s">
        <v>717</v>
      </c>
      <c r="C443" s="21">
        <f>SUM(ÖNK!C475,ovi!C440)</f>
        <v>0</v>
      </c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idden="1" x14ac:dyDescent="0.2">
      <c r="A444" s="19" t="s">
        <v>295</v>
      </c>
      <c r="B444" s="20" t="s">
        <v>718</v>
      </c>
      <c r="C444" s="21">
        <f>SUM(ÖNK!C476,ovi!C441)</f>
        <v>0</v>
      </c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idden="1" x14ac:dyDescent="0.2">
      <c r="A445" s="19" t="s">
        <v>297</v>
      </c>
      <c r="B445" s="20" t="s">
        <v>719</v>
      </c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25.5" x14ac:dyDescent="0.2">
      <c r="A446" s="19" t="s">
        <v>299</v>
      </c>
      <c r="B446" s="20" t="s">
        <v>720</v>
      </c>
      <c r="C446" s="21">
        <v>14000</v>
      </c>
      <c r="D446" s="21">
        <v>14000</v>
      </c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idden="1" x14ac:dyDescent="0.2">
      <c r="A447" s="19" t="s">
        <v>301</v>
      </c>
      <c r="B447" s="20" t="s">
        <v>721</v>
      </c>
      <c r="C447" s="21">
        <f>SUM(ÖNK!C479,ovi!C444)</f>
        <v>0</v>
      </c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idden="1" x14ac:dyDescent="0.2">
      <c r="A448" s="19" t="s">
        <v>303</v>
      </c>
      <c r="B448" s="20" t="s">
        <v>722</v>
      </c>
      <c r="C448" s="21">
        <f>SUM(ÖNK!C480,ovi!C445)</f>
        <v>0</v>
      </c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idden="1" x14ac:dyDescent="0.2">
      <c r="A449" s="19" t="s">
        <v>305</v>
      </c>
      <c r="B449" s="20" t="s">
        <v>723</v>
      </c>
      <c r="C449" s="21">
        <f>SUM(ÖNK!C481,ovi!C446)</f>
        <v>0</v>
      </c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25.5" hidden="1" x14ac:dyDescent="0.2">
      <c r="A450" s="19" t="s">
        <v>307</v>
      </c>
      <c r="B450" s="20" t="s">
        <v>724</v>
      </c>
      <c r="C450" s="21">
        <f>SUM(ÖNK!C482,ovi!C447)</f>
        <v>0</v>
      </c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25.5" hidden="1" x14ac:dyDescent="0.2">
      <c r="A451" s="19" t="s">
        <v>309</v>
      </c>
      <c r="B451" s="20" t="s">
        <v>725</v>
      </c>
      <c r="C451" s="21">
        <f>SUM(ÖNK!C483,ovi!C448)</f>
        <v>0</v>
      </c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idden="1" x14ac:dyDescent="0.2">
      <c r="A452" s="19" t="s">
        <v>311</v>
      </c>
      <c r="B452" s="20" t="s">
        <v>726</v>
      </c>
      <c r="C452" s="21">
        <f>SUM(ÖNK!C484,ovi!C449)</f>
        <v>0</v>
      </c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25.5" hidden="1" x14ac:dyDescent="0.2">
      <c r="A453" s="19" t="s">
        <v>313</v>
      </c>
      <c r="B453" s="20" t="s">
        <v>727</v>
      </c>
      <c r="C453" s="21">
        <f>SUM(ÖNK!C485,ovi!C450)</f>
        <v>0</v>
      </c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25.5" hidden="1" x14ac:dyDescent="0.2">
      <c r="A454" s="19" t="s">
        <v>315</v>
      </c>
      <c r="B454" s="20" t="s">
        <v>728</v>
      </c>
      <c r="C454" s="21">
        <f>SUM(ÖNK!C486,ovi!C451)</f>
        <v>0</v>
      </c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idden="1" x14ac:dyDescent="0.2">
      <c r="A455" s="19" t="s">
        <v>317</v>
      </c>
      <c r="B455" s="20" t="s">
        <v>729</v>
      </c>
      <c r="C455" s="21">
        <f>SUM(ÖNK!C487,ovi!C452)</f>
        <v>0</v>
      </c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idden="1" x14ac:dyDescent="0.2">
      <c r="A456" s="19" t="s">
        <v>319</v>
      </c>
      <c r="B456" s="20" t="s">
        <v>730</v>
      </c>
      <c r="C456" s="21">
        <f>SUM(ÖNK!C488,ovi!C453)</f>
        <v>0</v>
      </c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idden="1" x14ac:dyDescent="0.2">
      <c r="A457" s="19" t="s">
        <v>321</v>
      </c>
      <c r="B457" s="20" t="s">
        <v>731</v>
      </c>
      <c r="C457" s="21">
        <f>SUM(ÖNK!C489,ovi!C454)</f>
        <v>0</v>
      </c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idden="1" x14ac:dyDescent="0.2">
      <c r="A458" s="19" t="s">
        <v>323</v>
      </c>
      <c r="B458" s="20" t="s">
        <v>732</v>
      </c>
      <c r="C458" s="21">
        <f>SUM(ÖNK!C490,ovi!C455)</f>
        <v>0</v>
      </c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idden="1" x14ac:dyDescent="0.2">
      <c r="A459" s="19" t="s">
        <v>325</v>
      </c>
      <c r="B459" s="20" t="s">
        <v>733</v>
      </c>
      <c r="C459" s="21">
        <f>SUM(ÖNK!C491,ovi!C456)</f>
        <v>0</v>
      </c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idden="1" x14ac:dyDescent="0.2">
      <c r="A460" s="19" t="s">
        <v>327</v>
      </c>
      <c r="B460" s="20" t="s">
        <v>734</v>
      </c>
      <c r="C460" s="21">
        <f>SUM(ÖNK!C492,ovi!C457)</f>
        <v>0</v>
      </c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idden="1" x14ac:dyDescent="0.2">
      <c r="A461" s="19" t="s">
        <v>329</v>
      </c>
      <c r="B461" s="20" t="s">
        <v>735</v>
      </c>
      <c r="C461" s="21">
        <f>SUM(ÖNK!C493,ovi!C458)</f>
        <v>0</v>
      </c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idden="1" x14ac:dyDescent="0.2">
      <c r="A462" s="19" t="s">
        <v>331</v>
      </c>
      <c r="B462" s="20" t="s">
        <v>736</v>
      </c>
      <c r="C462" s="21">
        <f>SUM(ÖNK!C494,ovi!C459)</f>
        <v>0</v>
      </c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idden="1" x14ac:dyDescent="0.2">
      <c r="A463" s="19" t="s">
        <v>333</v>
      </c>
      <c r="B463" s="20" t="s">
        <v>737</v>
      </c>
      <c r="C463" s="21">
        <f>SUM(ÖNK!C495,ovi!C460)</f>
        <v>0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idden="1" x14ac:dyDescent="0.2">
      <c r="A464" s="19" t="s">
        <v>335</v>
      </c>
      <c r="B464" s="20" t="s">
        <v>738</v>
      </c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 x14ac:dyDescent="0.2">
      <c r="A465" s="19" t="s">
        <v>337</v>
      </c>
      <c r="B465" s="20" t="s">
        <v>739</v>
      </c>
      <c r="C465" s="21">
        <v>3800</v>
      </c>
      <c r="D465" s="21">
        <v>3800</v>
      </c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2">
      <c r="A466" s="19" t="s">
        <v>339</v>
      </c>
      <c r="B466" s="20" t="s">
        <v>740</v>
      </c>
      <c r="C466" s="21">
        <f>SUM(ÖNK!C498,ovi!C463)</f>
        <v>3800</v>
      </c>
      <c r="D466" s="21">
        <f>SUM(ÖNK!D498,ovi!D463)</f>
        <v>3800</v>
      </c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idden="1" x14ac:dyDescent="0.2">
      <c r="A467" s="19" t="s">
        <v>341</v>
      </c>
      <c r="B467" s="20" t="s">
        <v>741</v>
      </c>
      <c r="C467" s="21">
        <f>SUM(ÖNK!C499,ovi!C464)</f>
        <v>0</v>
      </c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idden="1" x14ac:dyDescent="0.2">
      <c r="A468" s="19" t="s">
        <v>343</v>
      </c>
      <c r="B468" s="20" t="s">
        <v>742</v>
      </c>
      <c r="C468" s="21">
        <f>SUM(ÖNK!C500,ovi!C465)</f>
        <v>0</v>
      </c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idden="1" x14ac:dyDescent="0.2">
      <c r="A469" s="19" t="s">
        <v>345</v>
      </c>
      <c r="B469" s="20" t="s">
        <v>743</v>
      </c>
      <c r="C469" s="21">
        <v>0</v>
      </c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">
      <c r="A470" s="19" t="s">
        <v>347</v>
      </c>
      <c r="B470" s="20" t="s">
        <v>744</v>
      </c>
      <c r="C470" s="21">
        <v>100</v>
      </c>
      <c r="D470" s="21">
        <v>100</v>
      </c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idden="1" x14ac:dyDescent="0.2">
      <c r="A471" s="19" t="s">
        <v>349</v>
      </c>
      <c r="B471" s="20" t="s">
        <v>745</v>
      </c>
      <c r="C471" s="21">
        <f>SUM(ÖNK!C503,ovi!C468)</f>
        <v>0</v>
      </c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idden="1" x14ac:dyDescent="0.2">
      <c r="A472" s="19" t="s">
        <v>351</v>
      </c>
      <c r="B472" s="20" t="s">
        <v>746</v>
      </c>
      <c r="C472" s="21">
        <f>SUM(ÖNK!C504,ovi!C469)</f>
        <v>0</v>
      </c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25.5" hidden="1" x14ac:dyDescent="0.2">
      <c r="A473" s="19" t="s">
        <v>353</v>
      </c>
      <c r="B473" s="20" t="s">
        <v>747</v>
      </c>
      <c r="C473" s="21">
        <f>SUM(ÖNK!C505,ovi!C470)</f>
        <v>0</v>
      </c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idden="1" x14ac:dyDescent="0.2">
      <c r="A474" s="19" t="s">
        <v>355</v>
      </c>
      <c r="B474" s="20" t="s">
        <v>748</v>
      </c>
      <c r="C474" s="21">
        <f>SUM(ÖNK!C506,ovi!C471)</f>
        <v>0</v>
      </c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idden="1" x14ac:dyDescent="0.2">
      <c r="A475" s="19" t="s">
        <v>357</v>
      </c>
      <c r="B475" s="20" t="s">
        <v>749</v>
      </c>
      <c r="C475" s="21">
        <f>SUM(ÖNK!C507,ovi!C472)</f>
        <v>0</v>
      </c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idden="1" x14ac:dyDescent="0.2">
      <c r="A476" s="19" t="s">
        <v>359</v>
      </c>
      <c r="B476" s="20" t="s">
        <v>750</v>
      </c>
      <c r="C476" s="21">
        <f>SUM(ÖNK!C508,ovi!C473)</f>
        <v>0</v>
      </c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idden="1" x14ac:dyDescent="0.2">
      <c r="A477" s="19" t="s">
        <v>361</v>
      </c>
      <c r="B477" s="20" t="s">
        <v>751</v>
      </c>
      <c r="C477" s="21">
        <v>0</v>
      </c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x14ac:dyDescent="0.2">
      <c r="A478" s="19" t="s">
        <v>363</v>
      </c>
      <c r="B478" s="20" t="s">
        <v>752</v>
      </c>
      <c r="C478" s="21">
        <v>100</v>
      </c>
      <c r="D478" s="21">
        <v>100</v>
      </c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idden="1" x14ac:dyDescent="0.2">
      <c r="A479" s="19" t="s">
        <v>365</v>
      </c>
      <c r="B479" s="20" t="s">
        <v>753</v>
      </c>
      <c r="C479" s="21">
        <f>SUM(ÖNK!C511,ovi!C476)</f>
        <v>0</v>
      </c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idden="1" x14ac:dyDescent="0.2">
      <c r="A480" s="19" t="s">
        <v>367</v>
      </c>
      <c r="B480" s="20" t="s">
        <v>754</v>
      </c>
      <c r="C480" s="21">
        <f>SUM(ÖNK!C512,ovi!C477)</f>
        <v>0</v>
      </c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idden="1" x14ac:dyDescent="0.2">
      <c r="A481" s="19" t="s">
        <v>369</v>
      </c>
      <c r="B481" s="20" t="s">
        <v>755</v>
      </c>
      <c r="C481" s="21">
        <f>SUM(ÖNK!C513,ovi!C478)</f>
        <v>0</v>
      </c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idden="1" x14ac:dyDescent="0.2">
      <c r="A482" s="19" t="s">
        <v>371</v>
      </c>
      <c r="B482" s="20" t="s">
        <v>756</v>
      </c>
      <c r="C482" s="21">
        <f>SUM(ÖNK!C514,ovi!C479)</f>
        <v>0</v>
      </c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idden="1" x14ac:dyDescent="0.2">
      <c r="A483" s="19" t="s">
        <v>373</v>
      </c>
      <c r="B483" s="20" t="s">
        <v>757</v>
      </c>
      <c r="C483" s="21">
        <f>SUM(ÖNK!C515,ovi!C480)</f>
        <v>0</v>
      </c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idden="1" x14ac:dyDescent="0.2">
      <c r="A484" s="19" t="s">
        <v>375</v>
      </c>
      <c r="B484" s="20" t="s">
        <v>758</v>
      </c>
      <c r="C484" s="21">
        <f>SUM(ÖNK!C516,ovi!C481)</f>
        <v>0</v>
      </c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idden="1" x14ac:dyDescent="0.2">
      <c r="A485" s="19" t="s">
        <v>377</v>
      </c>
      <c r="B485" s="20" t="s">
        <v>759</v>
      </c>
      <c r="C485" s="21">
        <f>SUM(ÖNK!C517,ovi!C482)</f>
        <v>0</v>
      </c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x14ac:dyDescent="0.2">
      <c r="A486" s="19" t="s">
        <v>379</v>
      </c>
      <c r="B486" s="20" t="s">
        <v>760</v>
      </c>
      <c r="C486" s="21">
        <f>SUM(ÖNK!C518,ovi!C483)</f>
        <v>17900</v>
      </c>
      <c r="D486" s="21">
        <f>SUM(ÖNK!D518,ovi!D483)</f>
        <v>17900</v>
      </c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 x14ac:dyDescent="0.2">
      <c r="A487" s="23" t="s">
        <v>381</v>
      </c>
      <c r="B487" s="24" t="s">
        <v>761</v>
      </c>
      <c r="C487" s="21">
        <v>17900</v>
      </c>
      <c r="D487" s="21">
        <v>17900</v>
      </c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s="31" customFormat="1" ht="15.75" customHeight="1" x14ac:dyDescent="0.2">
      <c r="A488" s="23" t="s">
        <v>383</v>
      </c>
      <c r="B488" s="24" t="s">
        <v>762</v>
      </c>
      <c r="C488" s="21">
        <v>150</v>
      </c>
      <c r="D488" s="21">
        <v>150</v>
      </c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</row>
    <row r="489" spans="1:40" hidden="1" x14ac:dyDescent="0.2">
      <c r="A489" s="19" t="s">
        <v>385</v>
      </c>
      <c r="B489" s="20" t="s">
        <v>763</v>
      </c>
      <c r="C489" s="21">
        <f>SUM(ÖNK!C521,ovi!C486)</f>
        <v>0</v>
      </c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idden="1" x14ac:dyDescent="0.2">
      <c r="A490" s="19" t="s">
        <v>387</v>
      </c>
      <c r="B490" s="20" t="s">
        <v>764</v>
      </c>
      <c r="C490" s="21">
        <f>SUM(ÖNK!C522,ovi!C487)</f>
        <v>0</v>
      </c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idden="1" x14ac:dyDescent="0.2">
      <c r="A491" s="19" t="s">
        <v>389</v>
      </c>
      <c r="B491" s="20" t="s">
        <v>765</v>
      </c>
      <c r="C491" s="21">
        <f>SUM(ÖNK!C523,ovi!C488)</f>
        <v>0</v>
      </c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idden="1" x14ac:dyDescent="0.2">
      <c r="A492" s="19" t="s">
        <v>393</v>
      </c>
      <c r="B492" s="20" t="s">
        <v>766</v>
      </c>
      <c r="C492" s="21">
        <f>SUM(ÖNK!C524,ovi!C489)</f>
        <v>0</v>
      </c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idden="1" x14ac:dyDescent="0.2">
      <c r="A493" s="19" t="s">
        <v>395</v>
      </c>
      <c r="B493" s="20" t="s">
        <v>767</v>
      </c>
      <c r="C493" s="21">
        <f>SUM(ÖNK!C525,ovi!C490)</f>
        <v>0</v>
      </c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25.5" hidden="1" x14ac:dyDescent="0.2">
      <c r="A494" s="19" t="s">
        <v>397</v>
      </c>
      <c r="B494" s="20" t="s">
        <v>768</v>
      </c>
      <c r="C494" s="21">
        <f>SUM(ÖNK!C526,ovi!C491)</f>
        <v>0</v>
      </c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idden="1" x14ac:dyDescent="0.2">
      <c r="A495" s="19" t="s">
        <v>399</v>
      </c>
      <c r="B495" s="20" t="s">
        <v>769</v>
      </c>
      <c r="C495" s="21">
        <f>SUM(ÖNK!C527,ovi!C492)</f>
        <v>0</v>
      </c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idden="1" x14ac:dyDescent="0.2">
      <c r="A496" s="19" t="s">
        <v>401</v>
      </c>
      <c r="B496" s="20" t="s">
        <v>770</v>
      </c>
      <c r="C496" s="21">
        <f>SUM(ÖNK!C528,ovi!C493)</f>
        <v>0</v>
      </c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idden="1" x14ac:dyDescent="0.2">
      <c r="A497" s="19" t="s">
        <v>403</v>
      </c>
      <c r="B497" s="20" t="s">
        <v>771</v>
      </c>
      <c r="C497" s="21">
        <f>SUM(ÖNK!C529,ovi!C494)</f>
        <v>0</v>
      </c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idden="1" x14ac:dyDescent="0.2">
      <c r="A498" s="19" t="s">
        <v>405</v>
      </c>
      <c r="B498" s="20" t="s">
        <v>772</v>
      </c>
      <c r="C498" s="21">
        <f>SUM(ÖNK!C530,ovi!C495)</f>
        <v>0</v>
      </c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25.5" hidden="1" x14ac:dyDescent="0.2">
      <c r="A499" s="19" t="s">
        <v>407</v>
      </c>
      <c r="B499" s="20" t="s">
        <v>773</v>
      </c>
      <c r="C499" s="21">
        <v>0</v>
      </c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x14ac:dyDescent="0.2">
      <c r="A500" s="19" t="s">
        <v>409</v>
      </c>
      <c r="B500" s="20" t="s">
        <v>774</v>
      </c>
      <c r="C500" s="21">
        <v>150</v>
      </c>
      <c r="D500" s="21">
        <v>150</v>
      </c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s="46" customFormat="1" ht="22.5" customHeight="1" x14ac:dyDescent="0.2">
      <c r="A501" s="43" t="s">
        <v>411</v>
      </c>
      <c r="B501" s="44" t="s">
        <v>775</v>
      </c>
      <c r="C501" s="21">
        <v>31050</v>
      </c>
      <c r="D501" s="21">
        <v>31050</v>
      </c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</row>
    <row r="502" spans="1:40" hidden="1" outlineLevel="1" x14ac:dyDescent="0.2">
      <c r="A502" s="19" t="s">
        <v>413</v>
      </c>
      <c r="B502" s="20" t="s">
        <v>776</v>
      </c>
      <c r="C502" s="21">
        <v>0</v>
      </c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</row>
    <row r="503" spans="1:40" outlineLevel="1" x14ac:dyDescent="0.2">
      <c r="A503" s="19" t="s">
        <v>415</v>
      </c>
      <c r="B503" s="20" t="s">
        <v>777</v>
      </c>
      <c r="C503" s="21">
        <v>1500</v>
      </c>
      <c r="D503" s="21">
        <v>1500</v>
      </c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</row>
    <row r="504" spans="1:40" outlineLevel="1" x14ac:dyDescent="0.2">
      <c r="A504" s="19" t="s">
        <v>417</v>
      </c>
      <c r="B504" s="20" t="s">
        <v>778</v>
      </c>
      <c r="C504" s="21">
        <v>1000</v>
      </c>
      <c r="D504" s="21">
        <v>1000</v>
      </c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</row>
    <row r="505" spans="1:40" hidden="1" outlineLevel="1" x14ac:dyDescent="0.2">
      <c r="A505" s="19" t="s">
        <v>419</v>
      </c>
      <c r="B505" s="20" t="s">
        <v>779</v>
      </c>
      <c r="C505" s="21">
        <v>0</v>
      </c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outlineLevel="1" x14ac:dyDescent="0.2">
      <c r="A506" s="19" t="s">
        <v>421</v>
      </c>
      <c r="B506" s="20" t="s">
        <v>780</v>
      </c>
      <c r="C506" s="21">
        <v>1750</v>
      </c>
      <c r="D506" s="21">
        <v>1750</v>
      </c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</row>
    <row r="507" spans="1:40" hidden="1" outlineLevel="1" x14ac:dyDescent="0.2">
      <c r="A507" s="19" t="s">
        <v>423</v>
      </c>
      <c r="B507" s="20" t="s">
        <v>781</v>
      </c>
      <c r="C507" s="21">
        <v>0</v>
      </c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outlineLevel="1" x14ac:dyDescent="0.2">
      <c r="A508" s="19" t="s">
        <v>425</v>
      </c>
      <c r="B508" s="20" t="s">
        <v>782</v>
      </c>
      <c r="C508" s="21">
        <v>500</v>
      </c>
      <c r="D508" s="21">
        <v>500</v>
      </c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outlineLevel="1" x14ac:dyDescent="0.2">
      <c r="A509" s="19" t="s">
        <v>427</v>
      </c>
      <c r="B509" s="20" t="s">
        <v>783</v>
      </c>
      <c r="C509" s="21">
        <f>SUM(ÖNK!C541,ovi!C506)</f>
        <v>500</v>
      </c>
      <c r="D509" s="21">
        <f>SUM(ÖNK!D541,ovi!D506)</f>
        <v>500</v>
      </c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25.5" hidden="1" outlineLevel="1" x14ac:dyDescent="0.2">
      <c r="A510" s="19" t="s">
        <v>429</v>
      </c>
      <c r="B510" s="20" t="s">
        <v>784</v>
      </c>
      <c r="C510" s="21">
        <f>SUM(ÖNK!C542,ovi!C507)</f>
        <v>0</v>
      </c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idden="1" outlineLevel="1" x14ac:dyDescent="0.2">
      <c r="A511" s="19" t="s">
        <v>431</v>
      </c>
      <c r="B511" s="20" t="s">
        <v>785</v>
      </c>
      <c r="C511" s="21">
        <f>SUM(ÖNK!C543,ovi!C508)</f>
        <v>0</v>
      </c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idden="1" outlineLevel="1" x14ac:dyDescent="0.2">
      <c r="A512" s="19" t="s">
        <v>433</v>
      </c>
      <c r="B512" s="20" t="s">
        <v>786</v>
      </c>
      <c r="C512" s="21">
        <f>SUM(ÖNK!C544,ovi!C509)</f>
        <v>0</v>
      </c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idden="1" outlineLevel="1" x14ac:dyDescent="0.2">
      <c r="A513" s="19" t="s">
        <v>435</v>
      </c>
      <c r="B513" s="20" t="s">
        <v>787</v>
      </c>
      <c r="C513" s="21">
        <f>SUM(ÖNK!C545,ovi!C510)</f>
        <v>0</v>
      </c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idden="1" outlineLevel="1" x14ac:dyDescent="0.2">
      <c r="A514" s="19" t="s">
        <v>437</v>
      </c>
      <c r="B514" s="20" t="s">
        <v>788</v>
      </c>
      <c r="C514" s="21">
        <f>SUM(ÖNK!C546,ovi!C511)</f>
        <v>0</v>
      </c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idden="1" outlineLevel="1" x14ac:dyDescent="0.2">
      <c r="A515" s="19" t="s">
        <v>439</v>
      </c>
      <c r="B515" s="20" t="s">
        <v>789</v>
      </c>
      <c r="C515" s="21">
        <f>SUM(ÖNK!C547,ovi!C512)</f>
        <v>0</v>
      </c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idden="1" outlineLevel="1" x14ac:dyDescent="0.2">
      <c r="A516" s="19" t="s">
        <v>441</v>
      </c>
      <c r="B516" s="20" t="s">
        <v>790</v>
      </c>
      <c r="C516" s="21">
        <f>SUM(ÖNK!C548,ovi!C513)</f>
        <v>0</v>
      </c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</row>
    <row r="517" spans="1:40" hidden="1" outlineLevel="1" x14ac:dyDescent="0.2">
      <c r="A517" s="19" t="s">
        <v>443</v>
      </c>
      <c r="B517" s="20" t="s">
        <v>791</v>
      </c>
      <c r="C517" s="21">
        <f>SUM(ÖNK!C549,ovi!C514)</f>
        <v>0</v>
      </c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idden="1" outlineLevel="1" x14ac:dyDescent="0.2">
      <c r="A518" s="19" t="s">
        <v>445</v>
      </c>
      <c r="B518" s="20" t="s">
        <v>792</v>
      </c>
      <c r="C518" s="21">
        <f>SUM(ÖNK!C550,ovi!C515)</f>
        <v>0</v>
      </c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</row>
    <row r="519" spans="1:40" hidden="1" outlineLevel="1" x14ac:dyDescent="0.2">
      <c r="A519" s="19" t="s">
        <v>447</v>
      </c>
      <c r="B519" s="20" t="s">
        <v>793</v>
      </c>
      <c r="C519" s="21">
        <f>SUM(ÖNK!C551,ovi!C516)</f>
        <v>0</v>
      </c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idden="1" outlineLevel="1" x14ac:dyDescent="0.2">
      <c r="A520" s="19" t="s">
        <v>449</v>
      </c>
      <c r="B520" s="20" t="s">
        <v>794</v>
      </c>
      <c r="C520" s="21">
        <f>SUM(ÖNK!C552,ovi!C517)</f>
        <v>0</v>
      </c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idden="1" outlineLevel="1" x14ac:dyDescent="0.2">
      <c r="A521" s="19" t="s">
        <v>451</v>
      </c>
      <c r="B521" s="20" t="s">
        <v>795</v>
      </c>
      <c r="C521" s="21">
        <f>SUM(ÖNK!C553,ovi!C518)</f>
        <v>0</v>
      </c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idden="1" outlineLevel="1" x14ac:dyDescent="0.2">
      <c r="A522" s="19" t="s">
        <v>453</v>
      </c>
      <c r="B522" s="20" t="s">
        <v>796</v>
      </c>
      <c r="C522" s="21">
        <f>SUM(ÖNK!C554,ovi!C519)</f>
        <v>0</v>
      </c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idden="1" outlineLevel="1" x14ac:dyDescent="0.2">
      <c r="A523" s="19" t="s">
        <v>455</v>
      </c>
      <c r="B523" s="20" t="s">
        <v>797</v>
      </c>
      <c r="C523" s="21">
        <f>SUM(ÖNK!C555,ovi!C520)</f>
        <v>0</v>
      </c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idden="1" outlineLevel="1" x14ac:dyDescent="0.2">
      <c r="A524" s="19" t="s">
        <v>457</v>
      </c>
      <c r="B524" s="20" t="s">
        <v>798</v>
      </c>
      <c r="C524" s="21">
        <f>SUM(ÖNK!C556,ovi!C521)</f>
        <v>0</v>
      </c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idden="1" outlineLevel="1" x14ac:dyDescent="0.2">
      <c r="A525" s="19" t="s">
        <v>459</v>
      </c>
      <c r="B525" s="20" t="s">
        <v>799</v>
      </c>
      <c r="C525" s="21">
        <f>SUM(ÖNK!C557,ovi!C522)</f>
        <v>0</v>
      </c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idden="1" outlineLevel="1" x14ac:dyDescent="0.2">
      <c r="A526" s="19" t="s">
        <v>461</v>
      </c>
      <c r="B526" s="20" t="s">
        <v>800</v>
      </c>
      <c r="C526" s="21">
        <f>SUM(ÖNK!C558,ovi!C523)</f>
        <v>0</v>
      </c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idden="1" outlineLevel="1" x14ac:dyDescent="0.2">
      <c r="A527" s="19" t="s">
        <v>463</v>
      </c>
      <c r="B527" s="20" t="s">
        <v>801</v>
      </c>
      <c r="C527" s="21">
        <f>SUM(ÖNK!C559,ovi!C524)</f>
        <v>0</v>
      </c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idden="1" outlineLevel="1" x14ac:dyDescent="0.2">
      <c r="A528" s="19" t="s">
        <v>465</v>
      </c>
      <c r="B528" s="20" t="s">
        <v>802</v>
      </c>
      <c r="C528" s="21">
        <f>SUM(ÖNK!C560,ovi!C525)</f>
        <v>0</v>
      </c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38.25" hidden="1" outlineLevel="1" x14ac:dyDescent="0.2">
      <c r="A529" s="19" t="s">
        <v>467</v>
      </c>
      <c r="B529" s="20" t="s">
        <v>803</v>
      </c>
      <c r="C529" s="21">
        <f>SUM(ÖNK!C561,ovi!C526)</f>
        <v>0</v>
      </c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idden="1" outlineLevel="1" x14ac:dyDescent="0.2">
      <c r="A530" s="19" t="s">
        <v>469</v>
      </c>
      <c r="B530" s="20" t="s">
        <v>804</v>
      </c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s="46" customFormat="1" ht="22.5" customHeight="1" collapsed="1" x14ac:dyDescent="0.2">
      <c r="A531" s="43" t="s">
        <v>471</v>
      </c>
      <c r="B531" s="44" t="s">
        <v>805</v>
      </c>
      <c r="C531" s="21">
        <f>SUM(C503,C506,C508,)</f>
        <v>3750</v>
      </c>
      <c r="D531" s="21">
        <f>SUM(D503,D506,D508,)</f>
        <v>3750</v>
      </c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</row>
    <row r="532" spans="1:40" hidden="1" outlineLevel="1" x14ac:dyDescent="0.2">
      <c r="A532" s="19" t="s">
        <v>473</v>
      </c>
      <c r="B532" s="20" t="s">
        <v>806</v>
      </c>
      <c r="C532" s="21">
        <f>SUM(ÖNK!C564,ovi!C529)</f>
        <v>0</v>
      </c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idden="1" outlineLevel="1" x14ac:dyDescent="0.2">
      <c r="A533" s="19" t="s">
        <v>475</v>
      </c>
      <c r="B533" s="20" t="s">
        <v>807</v>
      </c>
      <c r="C533" s="21">
        <f>SUM(ÖNK!C565,ovi!C530)</f>
        <v>0</v>
      </c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outlineLevel="1" x14ac:dyDescent="0.2">
      <c r="A534" s="19" t="s">
        <v>477</v>
      </c>
      <c r="B534" s="20" t="s">
        <v>808</v>
      </c>
      <c r="C534" s="21">
        <f>ÖNK!C565</f>
        <v>0</v>
      </c>
      <c r="D534" s="21">
        <f>ÖNK!D565</f>
        <v>600</v>
      </c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outlineLevel="1" x14ac:dyDescent="0.2">
      <c r="A535" s="19" t="s">
        <v>479</v>
      </c>
      <c r="B535" s="20" t="s">
        <v>809</v>
      </c>
      <c r="C535" s="21">
        <f>SUM(ÖNK!C567,ovi!C532)</f>
        <v>0</v>
      </c>
      <c r="D535" s="21">
        <f>SUM(ÖNK!D567,ovi!D532)</f>
        <v>0</v>
      </c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idden="1" outlineLevel="1" x14ac:dyDescent="0.2">
      <c r="A536" s="19" t="s">
        <v>481</v>
      </c>
      <c r="B536" s="20" t="s">
        <v>810</v>
      </c>
      <c r="C536" s="21">
        <f>SUM(ÖNK!C568,ovi!C533)</f>
        <v>0</v>
      </c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idden="1" outlineLevel="1" x14ac:dyDescent="0.2">
      <c r="A537" s="19" t="s">
        <v>483</v>
      </c>
      <c r="B537" s="20" t="s">
        <v>811</v>
      </c>
      <c r="C537" s="21">
        <f>SUM(ÖNK!C569,ovi!C534)</f>
        <v>0</v>
      </c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idden="1" outlineLevel="1" x14ac:dyDescent="0.2">
      <c r="A538" s="19" t="s">
        <v>485</v>
      </c>
      <c r="B538" s="20" t="s">
        <v>812</v>
      </c>
      <c r="C538" s="21">
        <f>SUM(ÖNK!C570,ovi!C535)</f>
        <v>0</v>
      </c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idden="1" outlineLevel="1" x14ac:dyDescent="0.2">
      <c r="A539" s="19" t="s">
        <v>487</v>
      </c>
      <c r="B539" s="20" t="s">
        <v>813</v>
      </c>
      <c r="C539" s="21">
        <f>SUM(ÖNK!C571,ovi!C536)</f>
        <v>0</v>
      </c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s="46" customFormat="1" ht="12.75" customHeight="1" collapsed="1" x14ac:dyDescent="0.2">
      <c r="A540" s="43" t="s">
        <v>489</v>
      </c>
      <c r="B540" s="44" t="s">
        <v>814</v>
      </c>
      <c r="C540" s="21">
        <f>SUM(ÖNK!C572,ovi!C537)</f>
        <v>0</v>
      </c>
      <c r="D540" s="21">
        <f>SUM(D532:D539)</f>
        <v>600</v>
      </c>
      <c r="E540" s="45">
        <f>+D540-C540</f>
        <v>600</v>
      </c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</row>
    <row r="541" spans="1:40" ht="25.5" hidden="1" outlineLevel="1" x14ac:dyDescent="0.2">
      <c r="A541" s="19" t="s">
        <v>491</v>
      </c>
      <c r="B541" s="20" t="s">
        <v>815</v>
      </c>
      <c r="C541" s="21">
        <f>SUM(ÖNK!C573,ovi!C538)</f>
        <v>0</v>
      </c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25.5" hidden="1" outlineLevel="1" x14ac:dyDescent="0.2">
      <c r="A542" s="19" t="s">
        <v>493</v>
      </c>
      <c r="B542" s="20" t="s">
        <v>816</v>
      </c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idden="1" outlineLevel="1" x14ac:dyDescent="0.2">
      <c r="A543" s="19" t="s">
        <v>495</v>
      </c>
      <c r="B543" s="20" t="s">
        <v>817</v>
      </c>
      <c r="C543" s="21">
        <f>SUM(ÖNK!C575,ovi!C540)</f>
        <v>0</v>
      </c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idden="1" outlineLevel="1" x14ac:dyDescent="0.2">
      <c r="A544" s="19" t="s">
        <v>497</v>
      </c>
      <c r="B544" s="20" t="s">
        <v>818</v>
      </c>
      <c r="C544" s="21">
        <f>SUM(ÖNK!C576,ovi!C541)</f>
        <v>0</v>
      </c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idden="1" outlineLevel="1" x14ac:dyDescent="0.2">
      <c r="A545" s="19" t="s">
        <v>499</v>
      </c>
      <c r="B545" s="20" t="s">
        <v>819</v>
      </c>
      <c r="C545" s="21">
        <f>SUM(ÖNK!C577,ovi!C542)</f>
        <v>0</v>
      </c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idden="1" outlineLevel="1" x14ac:dyDescent="0.2">
      <c r="A546" s="19" t="s">
        <v>501</v>
      </c>
      <c r="B546" s="20" t="s">
        <v>820</v>
      </c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idden="1" outlineLevel="1" x14ac:dyDescent="0.2">
      <c r="A547" s="19" t="s">
        <v>503</v>
      </c>
      <c r="B547" s="20" t="s">
        <v>821</v>
      </c>
      <c r="C547" s="21">
        <f>SUM(ÖNK!C579,ovi!C544)</f>
        <v>0</v>
      </c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idden="1" outlineLevel="1" x14ac:dyDescent="0.2">
      <c r="A548" s="19" t="s">
        <v>505</v>
      </c>
      <c r="B548" s="20" t="s">
        <v>822</v>
      </c>
      <c r="C548" s="21">
        <f>SUM(ÖNK!C580,ovi!C545)</f>
        <v>0</v>
      </c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idden="1" outlineLevel="1" x14ac:dyDescent="0.2">
      <c r="A549" s="19" t="s">
        <v>507</v>
      </c>
      <c r="B549" s="20" t="s">
        <v>823</v>
      </c>
      <c r="C549" s="21">
        <f>SUM(ÖNK!C581,ovi!C546)</f>
        <v>0</v>
      </c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idden="1" outlineLevel="1" x14ac:dyDescent="0.2">
      <c r="A550" s="19" t="s">
        <v>509</v>
      </c>
      <c r="B550" s="20" t="s">
        <v>824</v>
      </c>
      <c r="C550" s="21">
        <f>SUM(ÖNK!C582,ovi!C547)</f>
        <v>0</v>
      </c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idden="1" outlineLevel="1" x14ac:dyDescent="0.2">
      <c r="A551" s="19" t="s">
        <v>511</v>
      </c>
      <c r="B551" s="20" t="s">
        <v>825</v>
      </c>
      <c r="C551" s="21">
        <f>SUM(ÖNK!C583,ovi!C548)</f>
        <v>0</v>
      </c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idden="1" outlineLevel="1" x14ac:dyDescent="0.2">
      <c r="A552" s="19" t="s">
        <v>513</v>
      </c>
      <c r="B552" s="20" t="s">
        <v>826</v>
      </c>
      <c r="C552" s="21">
        <f>SUM(ÖNK!C584,ovi!C549)</f>
        <v>0</v>
      </c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idden="1" outlineLevel="1" x14ac:dyDescent="0.2">
      <c r="A553" s="19" t="s">
        <v>515</v>
      </c>
      <c r="B553" s="20" t="s">
        <v>827</v>
      </c>
      <c r="C553" s="21">
        <f>SUM(ÖNK!C585,ovi!C550)</f>
        <v>0</v>
      </c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2.75" hidden="1" customHeight="1" outlineLevel="1" x14ac:dyDescent="0.2">
      <c r="A554" s="19" t="s">
        <v>517</v>
      </c>
      <c r="B554" s="20" t="s">
        <v>828</v>
      </c>
      <c r="C554" s="21">
        <f>SUM(ÖNK!C586,ovi!C551)</f>
        <v>0</v>
      </c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</row>
    <row r="555" spans="1:40" hidden="1" outlineLevel="1" x14ac:dyDescent="0.2">
      <c r="A555" s="19" t="s">
        <v>519</v>
      </c>
      <c r="B555" s="20" t="s">
        <v>829</v>
      </c>
      <c r="C555" s="21">
        <f>SUM(ÖNK!C587,ovi!C552)</f>
        <v>0</v>
      </c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idden="1" outlineLevel="1" x14ac:dyDescent="0.2">
      <c r="A556" s="19" t="s">
        <v>521</v>
      </c>
      <c r="B556" s="20" t="s">
        <v>830</v>
      </c>
      <c r="C556" s="21">
        <f>SUM(ÖNK!C588,ovi!C553)</f>
        <v>0</v>
      </c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idden="1" outlineLevel="1" x14ac:dyDescent="0.2">
      <c r="A557" s="19" t="s">
        <v>523</v>
      </c>
      <c r="B557" s="20" t="s">
        <v>831</v>
      </c>
      <c r="C557" s="21">
        <f>SUM(ÖNK!C589,ovi!C554)</f>
        <v>0</v>
      </c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</row>
    <row r="558" spans="1:40" hidden="1" outlineLevel="1" x14ac:dyDescent="0.2">
      <c r="A558" s="19" t="s">
        <v>525</v>
      </c>
      <c r="B558" s="20" t="s">
        <v>832</v>
      </c>
      <c r="C558" s="21">
        <f>SUM(ÖNK!C590,ovi!C555)</f>
        <v>0</v>
      </c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idden="1" outlineLevel="1" x14ac:dyDescent="0.2">
      <c r="A559" s="19" t="s">
        <v>527</v>
      </c>
      <c r="B559" s="20" t="s">
        <v>833</v>
      </c>
      <c r="C559" s="21">
        <f>SUM(ÖNK!C591,ovi!C556)</f>
        <v>0</v>
      </c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idden="1" outlineLevel="1" x14ac:dyDescent="0.2">
      <c r="A560" s="19" t="s">
        <v>529</v>
      </c>
      <c r="B560" s="20" t="s">
        <v>834</v>
      </c>
      <c r="C560" s="21">
        <f>SUM(ÖNK!C592,ovi!C557)</f>
        <v>0</v>
      </c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idden="1" outlineLevel="1" x14ac:dyDescent="0.2">
      <c r="A561" s="19" t="s">
        <v>531</v>
      </c>
      <c r="B561" s="20" t="s">
        <v>835</v>
      </c>
      <c r="C561" s="21">
        <f>SUM(ÖNK!C593,ovi!C558)</f>
        <v>0</v>
      </c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idden="1" outlineLevel="1" x14ac:dyDescent="0.2">
      <c r="A562" s="19" t="s">
        <v>533</v>
      </c>
      <c r="B562" s="20" t="s">
        <v>836</v>
      </c>
      <c r="C562" s="21">
        <f>SUM(ÖNK!C594,ovi!C559)</f>
        <v>0</v>
      </c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idden="1" outlineLevel="1" x14ac:dyDescent="0.2">
      <c r="A563" s="19" t="s">
        <v>535</v>
      </c>
      <c r="B563" s="20" t="s">
        <v>837</v>
      </c>
      <c r="C563" s="21">
        <f>SUM(ÖNK!C595,ovi!C560)</f>
        <v>0</v>
      </c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idden="1" outlineLevel="1" x14ac:dyDescent="0.2">
      <c r="A564" s="19" t="s">
        <v>537</v>
      </c>
      <c r="B564" s="20" t="s">
        <v>838</v>
      </c>
      <c r="C564" s="21">
        <f>SUM(ÖNK!C596,ovi!C561)</f>
        <v>0</v>
      </c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idden="1" outlineLevel="1" x14ac:dyDescent="0.2">
      <c r="A565" s="19" t="s">
        <v>539</v>
      </c>
      <c r="B565" s="20" t="s">
        <v>839</v>
      </c>
      <c r="C565" s="21">
        <v>0</v>
      </c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s="46" customFormat="1" ht="12.75" hidden="1" customHeight="1" x14ac:dyDescent="0.2">
      <c r="A566" s="43" t="s">
        <v>541</v>
      </c>
      <c r="B566" s="44" t="s">
        <v>840</v>
      </c>
      <c r="C566" s="21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</row>
    <row r="567" spans="1:40" ht="25.5" hidden="1" outlineLevel="1" x14ac:dyDescent="0.2">
      <c r="A567" s="19" t="s">
        <v>543</v>
      </c>
      <c r="B567" s="20" t="s">
        <v>841</v>
      </c>
      <c r="C567" s="21">
        <f>SUM(ÖNK!C599,ovi!C564)</f>
        <v>0</v>
      </c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25.5" hidden="1" outlineLevel="1" x14ac:dyDescent="0.2">
      <c r="A568" s="19" t="s">
        <v>545</v>
      </c>
      <c r="B568" s="20" t="s">
        <v>842</v>
      </c>
      <c r="C568" s="21">
        <f>SUM(ÖNK!C600,ovi!C565)</f>
        <v>0</v>
      </c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idden="1" outlineLevel="1" x14ac:dyDescent="0.2">
      <c r="A569" s="19" t="s">
        <v>547</v>
      </c>
      <c r="B569" s="20" t="s">
        <v>843</v>
      </c>
      <c r="C569" s="21">
        <f>SUM(ÖNK!C601,ovi!C566)</f>
        <v>0</v>
      </c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idden="1" outlineLevel="1" x14ac:dyDescent="0.2">
      <c r="A570" s="19" t="s">
        <v>549</v>
      </c>
      <c r="B570" s="20" t="s">
        <v>844</v>
      </c>
      <c r="C570" s="21">
        <f>SUM(ÖNK!C602,ovi!C567)</f>
        <v>0</v>
      </c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idden="1" outlineLevel="1" x14ac:dyDescent="0.2">
      <c r="A571" s="19" t="s">
        <v>551</v>
      </c>
      <c r="B571" s="20" t="s">
        <v>845</v>
      </c>
      <c r="C571" s="21">
        <f>SUM(ÖNK!C603,ovi!C568)</f>
        <v>0</v>
      </c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idden="1" outlineLevel="1" x14ac:dyDescent="0.2">
      <c r="A572" s="19" t="s">
        <v>553</v>
      </c>
      <c r="B572" s="20" t="s">
        <v>846</v>
      </c>
      <c r="C572" s="21">
        <f>SUM(ÖNK!C604,ovi!C569)</f>
        <v>0</v>
      </c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idden="1" outlineLevel="1" x14ac:dyDescent="0.2">
      <c r="A573" s="19" t="s">
        <v>555</v>
      </c>
      <c r="B573" s="20" t="s">
        <v>847</v>
      </c>
      <c r="C573" s="21">
        <f>SUM(ÖNK!C605,ovi!C570)</f>
        <v>0</v>
      </c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idden="1" outlineLevel="1" x14ac:dyDescent="0.2">
      <c r="A574" s="19" t="s">
        <v>557</v>
      </c>
      <c r="B574" s="20" t="s">
        <v>848</v>
      </c>
      <c r="C574" s="21">
        <f>SUM(ÖNK!C606,ovi!C571)</f>
        <v>0</v>
      </c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idden="1" outlineLevel="1" x14ac:dyDescent="0.2">
      <c r="A575" s="19" t="s">
        <v>559</v>
      </c>
      <c r="B575" s="20" t="s">
        <v>849</v>
      </c>
      <c r="C575" s="21">
        <f>SUM(ÖNK!C607,ovi!C572)</f>
        <v>0</v>
      </c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idden="1" outlineLevel="1" x14ac:dyDescent="0.2">
      <c r="A576" s="19" t="s">
        <v>561</v>
      </c>
      <c r="B576" s="20" t="s">
        <v>850</v>
      </c>
      <c r="C576" s="21">
        <f>SUM(ÖNK!C608,ovi!C573)</f>
        <v>0</v>
      </c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idden="1" outlineLevel="1" x14ac:dyDescent="0.2">
      <c r="A577" s="19" t="s">
        <v>563</v>
      </c>
      <c r="B577" s="20" t="s">
        <v>851</v>
      </c>
      <c r="C577" s="21">
        <f>SUM(ÖNK!C609,ovi!C574)</f>
        <v>0</v>
      </c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idden="1" outlineLevel="1" x14ac:dyDescent="0.2">
      <c r="A578" s="19" t="s">
        <v>565</v>
      </c>
      <c r="B578" s="20" t="s">
        <v>852</v>
      </c>
      <c r="C578" s="21">
        <f>SUM(ÖNK!C610,ovi!C575)</f>
        <v>0</v>
      </c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idden="1" outlineLevel="1" x14ac:dyDescent="0.2">
      <c r="A579" s="19" t="s">
        <v>567</v>
      </c>
      <c r="B579" s="20" t="s">
        <v>853</v>
      </c>
      <c r="C579" s="21">
        <f>SUM(ÖNK!C611,ovi!C576)</f>
        <v>0</v>
      </c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idden="1" outlineLevel="1" x14ac:dyDescent="0.2">
      <c r="A580" s="19" t="s">
        <v>569</v>
      </c>
      <c r="B580" s="20" t="s">
        <v>854</v>
      </c>
      <c r="C580" s="21">
        <f>SUM(ÖNK!C612,ovi!C577)</f>
        <v>0</v>
      </c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idden="1" outlineLevel="1" x14ac:dyDescent="0.2">
      <c r="A581" s="19" t="s">
        <v>571</v>
      </c>
      <c r="B581" s="20" t="s">
        <v>855</v>
      </c>
      <c r="C581" s="21">
        <f>SUM(ÖNK!C613,ovi!C578)</f>
        <v>0</v>
      </c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idden="1" outlineLevel="1" x14ac:dyDescent="0.2">
      <c r="A582" s="19" t="s">
        <v>573</v>
      </c>
      <c r="B582" s="20" t="s">
        <v>856</v>
      </c>
      <c r="C582" s="21">
        <f>SUM(ÖNK!C614,ovi!C579)</f>
        <v>0</v>
      </c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idden="1" outlineLevel="1" x14ac:dyDescent="0.2">
      <c r="A583" s="19" t="s">
        <v>575</v>
      </c>
      <c r="B583" s="20" t="s">
        <v>857</v>
      </c>
      <c r="C583" s="21">
        <f>SUM(ÖNK!C615,ovi!C580)</f>
        <v>0</v>
      </c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idden="1" outlineLevel="1" x14ac:dyDescent="0.2">
      <c r="A584" s="19" t="s">
        <v>577</v>
      </c>
      <c r="B584" s="20" t="s">
        <v>858</v>
      </c>
      <c r="C584" s="21">
        <f>SUM(ÖNK!C616,ovi!C581)</f>
        <v>0</v>
      </c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idden="1" outlineLevel="1" x14ac:dyDescent="0.2">
      <c r="A585" s="19" t="s">
        <v>579</v>
      </c>
      <c r="B585" s="20" t="s">
        <v>859</v>
      </c>
      <c r="C585" s="21">
        <f>SUM(ÖNK!C617,ovi!C582)</f>
        <v>0</v>
      </c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idden="1" outlineLevel="1" x14ac:dyDescent="0.2">
      <c r="A586" s="19" t="s">
        <v>581</v>
      </c>
      <c r="B586" s="20" t="s">
        <v>860</v>
      </c>
      <c r="C586" s="21">
        <f>SUM(ÖNK!C618,ovi!C583)</f>
        <v>0</v>
      </c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idden="1" outlineLevel="1" x14ac:dyDescent="0.2">
      <c r="A587" s="19" t="s">
        <v>583</v>
      </c>
      <c r="B587" s="20" t="s">
        <v>861</v>
      </c>
      <c r="C587" s="21">
        <f>SUM(ÖNK!C619,ovi!C584)</f>
        <v>0</v>
      </c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idden="1" outlineLevel="1" x14ac:dyDescent="0.2">
      <c r="A588" s="19" t="s">
        <v>585</v>
      </c>
      <c r="B588" s="20" t="s">
        <v>862</v>
      </c>
      <c r="C588" s="21">
        <f>SUM(ÖNK!C620,ovi!C585)</f>
        <v>0</v>
      </c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idden="1" outlineLevel="1" x14ac:dyDescent="0.2">
      <c r="A589" s="19" t="s">
        <v>587</v>
      </c>
      <c r="B589" s="20" t="s">
        <v>863</v>
      </c>
      <c r="C589" s="21">
        <f>SUM(ÖNK!C621,ovi!C586)</f>
        <v>0</v>
      </c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idden="1" outlineLevel="1" x14ac:dyDescent="0.2">
      <c r="A590" s="19" t="s">
        <v>589</v>
      </c>
      <c r="B590" s="20" t="s">
        <v>864</v>
      </c>
      <c r="C590" s="21">
        <f>SUM(ÖNK!C622,ovi!C587)</f>
        <v>0</v>
      </c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idden="1" outlineLevel="1" x14ac:dyDescent="0.2">
      <c r="A591" s="19" t="s">
        <v>591</v>
      </c>
      <c r="B591" s="20" t="s">
        <v>865</v>
      </c>
      <c r="C591" s="21">
        <f>SUM(ÖNK!C623,ovi!C588)</f>
        <v>0</v>
      </c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s="46" customFormat="1" ht="23.25" hidden="1" customHeight="1" x14ac:dyDescent="0.2">
      <c r="A592" s="43" t="s">
        <v>593</v>
      </c>
      <c r="B592" s="44" t="s">
        <v>866</v>
      </c>
      <c r="C592" s="21">
        <v>0</v>
      </c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</row>
    <row r="593" spans="1:40" s="50" customFormat="1" ht="22.5" customHeight="1" x14ac:dyDescent="0.2">
      <c r="A593" s="109" t="s">
        <v>595</v>
      </c>
      <c r="B593" s="110" t="s">
        <v>867</v>
      </c>
      <c r="C593" s="108">
        <f>SUM(C365,C401,C501,C531)</f>
        <v>88204</v>
      </c>
      <c r="D593" s="108">
        <f>SUM(D365,D401,D501,D531,D540)</f>
        <v>93854</v>
      </c>
      <c r="E593" s="49">
        <f>+D593-C593</f>
        <v>5650</v>
      </c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</row>
    <row r="594" spans="1:40" hidden="1" x14ac:dyDescent="0.2">
      <c r="C594" s="21">
        <f>SUM(ÖNK!C626,ovi!C591)</f>
        <v>0</v>
      </c>
      <c r="Q594" s="21"/>
      <c r="R594" s="8"/>
      <c r="S594" s="8"/>
    </row>
    <row r="595" spans="1:40" hidden="1" x14ac:dyDescent="0.2">
      <c r="A595" s="19" t="s">
        <v>12</v>
      </c>
      <c r="B595" s="20" t="s">
        <v>868</v>
      </c>
      <c r="C595" s="21">
        <f>SUM(ÖNK!C627,ovi!C592)</f>
        <v>0</v>
      </c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</row>
    <row r="596" spans="1:40" hidden="1" x14ac:dyDescent="0.2">
      <c r="A596" s="19" t="s">
        <v>14</v>
      </c>
      <c r="B596" s="20" t="s">
        <v>869</v>
      </c>
      <c r="C596" s="21">
        <f>SUM(ÖNK!C628,ovi!C593)</f>
        <v>0</v>
      </c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</row>
    <row r="597" spans="1:40" hidden="1" x14ac:dyDescent="0.2">
      <c r="A597" s="19" t="s">
        <v>16</v>
      </c>
      <c r="B597" s="20" t="s">
        <v>870</v>
      </c>
      <c r="C597" s="21">
        <f>SUM(ÖNK!C629,ovi!C594)</f>
        <v>0</v>
      </c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</row>
    <row r="598" spans="1:40" hidden="1" x14ac:dyDescent="0.2">
      <c r="A598" s="19" t="s">
        <v>18</v>
      </c>
      <c r="B598" s="20" t="s">
        <v>871</v>
      </c>
      <c r="C598" s="21">
        <f>SUM(ÖNK!C630,ovi!C595)</f>
        <v>0</v>
      </c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</row>
    <row r="599" spans="1:40" hidden="1" x14ac:dyDescent="0.2">
      <c r="A599" s="19" t="s">
        <v>20</v>
      </c>
      <c r="B599" s="20" t="s">
        <v>872</v>
      </c>
      <c r="C599" s="21">
        <f>SUM(ÖNK!C631,ovi!C596)</f>
        <v>0</v>
      </c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</row>
    <row r="600" spans="1:40" hidden="1" x14ac:dyDescent="0.2">
      <c r="A600" s="23" t="s">
        <v>22</v>
      </c>
      <c r="B600" s="24" t="s">
        <v>873</v>
      </c>
      <c r="C600" s="21">
        <f>SUM(ÖNK!C632,ovi!C597)</f>
        <v>0</v>
      </c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1"/>
      <c r="R600" s="25"/>
      <c r="S600" s="25"/>
    </row>
    <row r="601" spans="1:40" hidden="1" x14ac:dyDescent="0.2">
      <c r="A601" s="19" t="s">
        <v>24</v>
      </c>
      <c r="B601" s="20" t="s">
        <v>874</v>
      </c>
      <c r="C601" s="21">
        <f>SUM(ÖNK!C633,ovi!C598)</f>
        <v>0</v>
      </c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</row>
    <row r="602" spans="1:40" hidden="1" x14ac:dyDescent="0.2">
      <c r="A602" s="19" t="s">
        <v>26</v>
      </c>
      <c r="B602" s="20" t="s">
        <v>875</v>
      </c>
      <c r="C602" s="21">
        <f>SUM(ÖNK!C634,ovi!C599)</f>
        <v>0</v>
      </c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</row>
    <row r="603" spans="1:40" hidden="1" x14ac:dyDescent="0.2">
      <c r="A603" s="19" t="s">
        <v>28</v>
      </c>
      <c r="B603" s="20" t="s">
        <v>876</v>
      </c>
      <c r="C603" s="21">
        <f>SUM(ÖNK!C635,ovi!C600)</f>
        <v>0</v>
      </c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</row>
    <row r="604" spans="1:40" hidden="1" x14ac:dyDescent="0.2">
      <c r="A604" s="19" t="s">
        <v>30</v>
      </c>
      <c r="B604" s="20" t="s">
        <v>877</v>
      </c>
      <c r="C604" s="21">
        <f>SUM(ÖNK!C636,ovi!C601)</f>
        <v>0</v>
      </c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</row>
    <row r="605" spans="1:40" hidden="1" x14ac:dyDescent="0.2">
      <c r="A605" s="19" t="s">
        <v>32</v>
      </c>
      <c r="B605" s="20" t="s">
        <v>878</v>
      </c>
      <c r="C605" s="21">
        <f>SUM(ÖNK!C637,ovi!C602)</f>
        <v>0</v>
      </c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</row>
    <row r="606" spans="1:40" hidden="1" x14ac:dyDescent="0.2">
      <c r="A606" s="19" t="s">
        <v>34</v>
      </c>
      <c r="B606" s="20" t="s">
        <v>879</v>
      </c>
      <c r="C606" s="21">
        <f>SUM(ÖNK!C638,ovi!C603)</f>
        <v>0</v>
      </c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</row>
    <row r="607" spans="1:40" hidden="1" x14ac:dyDescent="0.2">
      <c r="A607" s="23" t="s">
        <v>36</v>
      </c>
      <c r="B607" s="24" t="s">
        <v>880</v>
      </c>
      <c r="C607" s="21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1"/>
      <c r="R607" s="25"/>
      <c r="S607" s="25"/>
    </row>
    <row r="608" spans="1:40" hidden="1" x14ac:dyDescent="0.2">
      <c r="A608" s="19" t="s">
        <v>38</v>
      </c>
      <c r="B608" s="20" t="s">
        <v>881</v>
      </c>
      <c r="C608" s="21">
        <v>0</v>
      </c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</row>
    <row r="609" spans="1:19" x14ac:dyDescent="0.2">
      <c r="A609" s="19" t="s">
        <v>40</v>
      </c>
      <c r="B609" s="20" t="s">
        <v>882</v>
      </c>
      <c r="C609" s="21">
        <f>SUM(ÖNK!C641,ovi!C607)</f>
        <v>33776</v>
      </c>
      <c r="D609" s="21">
        <f>SUM(ÖNK!D641,ovi!D607)</f>
        <v>33776</v>
      </c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</row>
    <row r="610" spans="1:19" x14ac:dyDescent="0.2">
      <c r="A610" s="23" t="s">
        <v>42</v>
      </c>
      <c r="B610" s="24" t="s">
        <v>883</v>
      </c>
      <c r="C610" s="21">
        <f>SUM(ÖNK!C641,ovi!C607)</f>
        <v>33776</v>
      </c>
      <c r="D610" s="21">
        <f>SUM(ÖNK!D641,ovi!D607)</f>
        <v>33776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1"/>
      <c r="R610" s="25"/>
      <c r="S610" s="25"/>
    </row>
    <row r="611" spans="1:19" hidden="1" x14ac:dyDescent="0.2">
      <c r="A611" s="19" t="s">
        <v>44</v>
      </c>
      <c r="B611" s="20" t="s">
        <v>884</v>
      </c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</row>
    <row r="612" spans="1:19" hidden="1" x14ac:dyDescent="0.2">
      <c r="A612" s="19" t="s">
        <v>46</v>
      </c>
      <c r="B612" s="20" t="s">
        <v>885</v>
      </c>
      <c r="C612" s="21">
        <f>SUM(ÖNK!C644,ovi!C609)</f>
        <v>0</v>
      </c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</row>
    <row r="613" spans="1:19" x14ac:dyDescent="0.2">
      <c r="A613" s="19" t="s">
        <v>48</v>
      </c>
      <c r="B613" s="20" t="s">
        <v>886</v>
      </c>
      <c r="C613" s="21">
        <f>SUM(ÖNK!C645,ovi!C610)</f>
        <v>23745</v>
      </c>
      <c r="D613" s="21">
        <f>SUM(ÖNK!D645,ovi!D610)</f>
        <v>23745</v>
      </c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</row>
    <row r="614" spans="1:19" hidden="1" x14ac:dyDescent="0.2">
      <c r="A614" s="19" t="s">
        <v>50</v>
      </c>
      <c r="B614" s="20" t="s">
        <v>887</v>
      </c>
      <c r="C614" s="21">
        <f>SUM(ÖNK!C646,ovi!C611)</f>
        <v>0</v>
      </c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</row>
    <row r="615" spans="1:19" hidden="1" x14ac:dyDescent="0.2">
      <c r="A615" s="19" t="s">
        <v>52</v>
      </c>
      <c r="B615" s="20" t="s">
        <v>888</v>
      </c>
      <c r="C615" s="21">
        <f>SUM(ÖNK!C647,ovi!C612)</f>
        <v>0</v>
      </c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</row>
    <row r="616" spans="1:19" hidden="1" x14ac:dyDescent="0.2">
      <c r="A616" s="19" t="s">
        <v>54</v>
      </c>
      <c r="B616" s="20" t="s">
        <v>889</v>
      </c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</row>
    <row r="617" spans="1:19" x14ac:dyDescent="0.2">
      <c r="A617" s="23" t="s">
        <v>56</v>
      </c>
      <c r="B617" s="24" t="s">
        <v>890</v>
      </c>
      <c r="C617" s="21">
        <f>+C600+C607+C610+C613</f>
        <v>57521</v>
      </c>
      <c r="D617" s="21">
        <f>+D600+D607+D610+D613</f>
        <v>57521</v>
      </c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</row>
    <row r="618" spans="1:19" hidden="1" x14ac:dyDescent="0.2">
      <c r="A618" s="19" t="s">
        <v>58</v>
      </c>
      <c r="B618" s="20" t="s">
        <v>891</v>
      </c>
      <c r="C618" s="21">
        <f>SUM(ÖNK!C650,ovi!C615)</f>
        <v>0</v>
      </c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</row>
    <row r="619" spans="1:19" hidden="1" x14ac:dyDescent="0.2">
      <c r="A619" s="19" t="s">
        <v>60</v>
      </c>
      <c r="B619" s="20" t="s">
        <v>892</v>
      </c>
      <c r="C619" s="21">
        <f>SUM(ÖNK!C651,ovi!C616)</f>
        <v>0</v>
      </c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</row>
    <row r="620" spans="1:19" hidden="1" x14ac:dyDescent="0.2">
      <c r="A620" s="19" t="s">
        <v>62</v>
      </c>
      <c r="B620" s="20" t="s">
        <v>893</v>
      </c>
      <c r="C620" s="21">
        <f>SUM(ÖNK!C652,ovi!C617)</f>
        <v>0</v>
      </c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</row>
    <row r="621" spans="1:19" hidden="1" x14ac:dyDescent="0.2">
      <c r="A621" s="19" t="s">
        <v>64</v>
      </c>
      <c r="B621" s="20" t="s">
        <v>894</v>
      </c>
      <c r="C621" s="21">
        <f>SUM(ÖNK!C653,ovi!C618)</f>
        <v>0</v>
      </c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</row>
    <row r="622" spans="1:19" hidden="1" x14ac:dyDescent="0.2">
      <c r="A622" s="19" t="s">
        <v>66</v>
      </c>
      <c r="B622" s="20" t="s">
        <v>895</v>
      </c>
      <c r="C622" s="21">
        <f>SUM(ÖNK!C654,ovi!C619)</f>
        <v>0</v>
      </c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</row>
    <row r="623" spans="1:19" hidden="1" x14ac:dyDescent="0.2">
      <c r="A623" s="19" t="s">
        <v>68</v>
      </c>
      <c r="B623" s="20" t="s">
        <v>896</v>
      </c>
      <c r="C623" s="21">
        <f>SUM(ÖNK!C655,ovi!C620)</f>
        <v>0</v>
      </c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</row>
    <row r="624" spans="1:19" hidden="1" x14ac:dyDescent="0.2">
      <c r="A624" s="19" t="s">
        <v>75</v>
      </c>
      <c r="B624" s="20" t="s">
        <v>897</v>
      </c>
      <c r="C624" s="21">
        <f>SUM(ÖNK!C656,ovi!C621)</f>
        <v>0</v>
      </c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</row>
    <row r="625" spans="1:19" hidden="1" x14ac:dyDescent="0.2">
      <c r="A625" s="23" t="s">
        <v>84</v>
      </c>
      <c r="B625" s="24" t="s">
        <v>898</v>
      </c>
      <c r="C625" s="21">
        <f>SUM(ÖNK!C657,ovi!C622)</f>
        <v>0</v>
      </c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1"/>
      <c r="R625" s="25"/>
      <c r="S625" s="25"/>
    </row>
    <row r="626" spans="1:19" hidden="1" x14ac:dyDescent="0.2">
      <c r="A626" s="19" t="s">
        <v>86</v>
      </c>
      <c r="B626" s="20" t="s">
        <v>899</v>
      </c>
      <c r="C626" s="21">
        <f>SUM(ÖNK!C658,ovi!C623)</f>
        <v>0</v>
      </c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</row>
    <row r="627" spans="1:19" x14ac:dyDescent="0.2">
      <c r="A627" s="23" t="s">
        <v>88</v>
      </c>
      <c r="B627" s="24" t="s">
        <v>900</v>
      </c>
      <c r="C627" s="21">
        <f>+C617</f>
        <v>57521</v>
      </c>
      <c r="D627" s="21">
        <f>+D617</f>
        <v>57521</v>
      </c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</row>
    <row r="628" spans="1:19" x14ac:dyDescent="0.2">
      <c r="B628" s="1" t="s">
        <v>955</v>
      </c>
      <c r="C628" s="21">
        <v>1549</v>
      </c>
      <c r="D628" s="21">
        <v>1549</v>
      </c>
    </row>
    <row r="629" spans="1:19" x14ac:dyDescent="0.2">
      <c r="A629" s="51" t="s">
        <v>54</v>
      </c>
      <c r="B629" s="52" t="s">
        <v>901</v>
      </c>
      <c r="C629" s="21">
        <f>SUM(ÖNK!C660,ovi!C626)</f>
        <v>23745</v>
      </c>
      <c r="D629" s="21">
        <f>SUM(ÖNK!D660,ovi!D626)</f>
        <v>23745</v>
      </c>
    </row>
    <row r="630" spans="1:19" x14ac:dyDescent="0.2">
      <c r="A630" s="53" t="s">
        <v>106</v>
      </c>
      <c r="B630" s="54" t="s">
        <v>902</v>
      </c>
      <c r="C630" s="21">
        <f>SUM(C628:C629)</f>
        <v>25294</v>
      </c>
      <c r="D630" s="21">
        <f>SUM(D628:D629)</f>
        <v>25294</v>
      </c>
    </row>
    <row r="631" spans="1:19" hidden="1" x14ac:dyDescent="0.2">
      <c r="C631" s="21"/>
    </row>
    <row r="632" spans="1:19" x14ac:dyDescent="0.2">
      <c r="B632" s="55" t="s">
        <v>903</v>
      </c>
      <c r="C632" s="8">
        <f>+C322</f>
        <v>120431</v>
      </c>
      <c r="D632" s="8">
        <f>+D322</f>
        <v>126081</v>
      </c>
      <c r="R632" s="8"/>
      <c r="S632" s="8"/>
    </row>
    <row r="633" spans="1:19" x14ac:dyDescent="0.2">
      <c r="B633" s="55" t="s">
        <v>904</v>
      </c>
      <c r="C633" s="8">
        <f>+C593</f>
        <v>88204</v>
      </c>
      <c r="D633" s="8">
        <f>+D593</f>
        <v>93854</v>
      </c>
      <c r="R633" s="8"/>
      <c r="S633" s="8"/>
    </row>
    <row r="634" spans="1:19" x14ac:dyDescent="0.2">
      <c r="B634" s="55" t="s">
        <v>905</v>
      </c>
      <c r="C634" s="8">
        <f>+C617</f>
        <v>57521</v>
      </c>
      <c r="D634" s="8">
        <f>+D617</f>
        <v>57521</v>
      </c>
      <c r="R634" s="8"/>
      <c r="S634" s="8"/>
    </row>
    <row r="635" spans="1:19" x14ac:dyDescent="0.2">
      <c r="B635" s="55" t="s">
        <v>906</v>
      </c>
      <c r="C635" s="8">
        <f>+C630</f>
        <v>25294</v>
      </c>
      <c r="D635" s="8">
        <f>+D630</f>
        <v>25294</v>
      </c>
    </row>
    <row r="637" spans="1:19" x14ac:dyDescent="0.2">
      <c r="C637" s="8">
        <f>+C633+C634</f>
        <v>145725</v>
      </c>
      <c r="D637" s="8">
        <f>+D633+D634</f>
        <v>151375</v>
      </c>
    </row>
    <row r="638" spans="1:19" x14ac:dyDescent="0.2">
      <c r="C638" s="8">
        <f>+C632+C635</f>
        <v>145725</v>
      </c>
      <c r="D638" s="8">
        <f>+D632+D635</f>
        <v>151375</v>
      </c>
    </row>
    <row r="642" spans="3:4" x14ac:dyDescent="0.2">
      <c r="C642" s="8">
        <f>+C637-C629</f>
        <v>121980</v>
      </c>
      <c r="D642" s="8">
        <f>+D637-D629</f>
        <v>127630</v>
      </c>
    </row>
    <row r="643" spans="3:4" x14ac:dyDescent="0.2">
      <c r="C643" s="8">
        <f>+C610+C593</f>
        <v>121980</v>
      </c>
      <c r="D643" s="8">
        <f>+D610+D593</f>
        <v>127630</v>
      </c>
    </row>
  </sheetData>
  <autoFilter ref="A7:Q635">
    <filterColumn colId="3">
      <customFilters>
        <customFilter operator="notEqual" val=" "/>
      </customFilters>
    </filterColumn>
  </autoFilter>
  <mergeCells count="2"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57" firstPageNumber="0" orientation="portrait" r:id="rId1"/>
  <headerFooter alignWithMargins="0">
    <oddHeader>&amp;L&amp;"Arial CE,Félkövér"Ordacsehi Község Önkormányzata
&amp;"Arial CE,Normál"2020. évi költségvetési rendelet módosítás&amp;RÉrték típus: Ezer Forint</oddHeader>
    <oddFooter>&amp;R&amp;P/&amp;N</oddFooter>
  </headerFooter>
  <rowBreaks count="2" manualBreakCount="2">
    <brk id="322" max="3" man="1"/>
    <brk id="63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671"/>
  <sheetViews>
    <sheetView tabSelected="1" view="pageBreakPreview" zoomScaleNormal="100" zoomScaleSheetLayoutView="100" workbookViewId="0">
      <pane xSplit="2" ySplit="4" topLeftCell="C51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outlineLevelRow="1" outlineLevelCol="1" x14ac:dyDescent="0.2"/>
  <cols>
    <col min="1" max="1" width="8.140625" style="1" customWidth="1"/>
    <col min="2" max="2" width="82" style="1" customWidth="1"/>
    <col min="3" max="8" width="17.42578125" style="8" customWidth="1"/>
    <col min="9" max="19" width="17.42578125" style="8" hidden="1" customWidth="1" outlineLevel="1"/>
    <col min="20" max="20" width="19.42578125" style="8" hidden="1" customWidth="1" outlineLevel="1"/>
    <col min="21" max="21" width="14.42578125" style="10" hidden="1" customWidth="1" outlineLevel="1"/>
    <col min="22" max="22" width="11.42578125" style="10" hidden="1" customWidth="1" outlineLevel="1"/>
    <col min="23" max="23" width="14.85546875" style="10" hidden="1" customWidth="1" outlineLevel="1"/>
    <col min="24" max="24" width="9.140625" style="10" collapsed="1"/>
    <col min="25" max="40" width="9.140625" style="10"/>
    <col min="41" max="16384" width="9.140625" style="1"/>
  </cols>
  <sheetData>
    <row r="1" spans="1:40" x14ac:dyDescent="0.2">
      <c r="B1" s="125" t="s">
        <v>946</v>
      </c>
      <c r="C1" s="125"/>
      <c r="D1" s="125"/>
      <c r="E1" s="97"/>
      <c r="F1" s="97"/>
      <c r="G1" s="97"/>
      <c r="H1" s="97"/>
      <c r="I1" s="96"/>
      <c r="J1" s="96"/>
      <c r="K1" s="96"/>
      <c r="L1" s="96"/>
      <c r="M1" s="96"/>
      <c r="N1" s="96"/>
      <c r="O1" s="96"/>
      <c r="P1" s="96"/>
      <c r="Q1" s="96"/>
    </row>
    <row r="2" spans="1:40" x14ac:dyDescent="0.2">
      <c r="B2" s="89"/>
      <c r="C2" s="89"/>
      <c r="D2" s="89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</row>
    <row r="3" spans="1:40" s="10" customFormat="1" ht="12.75" customHeight="1" x14ac:dyDescent="0.2">
      <c r="B3" s="89"/>
      <c r="C3" s="97"/>
      <c r="D3" s="97"/>
      <c r="E3" s="97"/>
      <c r="F3" s="97"/>
      <c r="G3" s="97"/>
      <c r="H3" s="97"/>
      <c r="I3" s="97"/>
      <c r="J3" s="97"/>
      <c r="K3" s="97"/>
      <c r="L3" s="12"/>
      <c r="M3" s="12"/>
      <c r="N3" s="12"/>
      <c r="O3" s="12"/>
      <c r="P3" s="12"/>
      <c r="Q3" s="12"/>
      <c r="R3" s="12"/>
      <c r="S3" s="12"/>
      <c r="T3" s="12"/>
    </row>
    <row r="4" spans="1:40" s="18" customFormat="1" ht="66.75" customHeight="1" x14ac:dyDescent="0.2">
      <c r="A4" s="14"/>
      <c r="B4" s="14" t="s">
        <v>5</v>
      </c>
      <c r="C4" s="15" t="s">
        <v>954</v>
      </c>
      <c r="D4" s="15" t="s">
        <v>937</v>
      </c>
      <c r="E4" s="15"/>
      <c r="F4" s="15"/>
      <c r="G4" s="15"/>
      <c r="H4" s="15"/>
      <c r="I4" s="85" t="s">
        <v>923</v>
      </c>
      <c r="J4" s="15" t="s">
        <v>922</v>
      </c>
      <c r="K4" s="15" t="s">
        <v>924</v>
      </c>
      <c r="L4" s="15" t="s">
        <v>925</v>
      </c>
      <c r="M4" s="15" t="s">
        <v>926</v>
      </c>
      <c r="N4" s="15" t="s">
        <v>927</v>
      </c>
      <c r="O4" s="15" t="s">
        <v>933</v>
      </c>
      <c r="P4" s="86" t="s">
        <v>932</v>
      </c>
      <c r="Q4" s="15" t="s">
        <v>928</v>
      </c>
      <c r="R4" s="15" t="s">
        <v>929</v>
      </c>
      <c r="S4" s="15" t="s">
        <v>930</v>
      </c>
      <c r="T4" s="15" t="s">
        <v>950</v>
      </c>
      <c r="U4" s="86" t="s">
        <v>931</v>
      </c>
      <c r="V4" s="88" t="s">
        <v>934</v>
      </c>
      <c r="W4" s="88" t="s">
        <v>948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x14ac:dyDescent="0.2">
      <c r="A5" s="19" t="s">
        <v>12</v>
      </c>
      <c r="B5" s="20" t="s">
        <v>13</v>
      </c>
      <c r="C5" s="21">
        <v>13586</v>
      </c>
      <c r="D5" s="21">
        <f>13586-50</f>
        <v>13536</v>
      </c>
      <c r="E5" s="21"/>
      <c r="F5" s="21"/>
      <c r="G5" s="21"/>
      <c r="H5" s="21"/>
      <c r="I5" s="21">
        <v>1744</v>
      </c>
      <c r="J5" s="21"/>
      <c r="K5" s="21"/>
      <c r="L5" s="21"/>
      <c r="M5" s="21"/>
      <c r="N5" s="21">
        <v>11842</v>
      </c>
      <c r="O5" s="21"/>
      <c r="P5" s="21"/>
      <c r="Q5" s="21"/>
      <c r="R5" s="21"/>
      <c r="S5" s="21"/>
      <c r="T5" s="21"/>
    </row>
    <row r="6" spans="1:40" hidden="1" x14ac:dyDescent="0.2">
      <c r="A6" s="19" t="s">
        <v>14</v>
      </c>
      <c r="B6" s="20" t="s">
        <v>15</v>
      </c>
      <c r="C6" s="21">
        <v>0</v>
      </c>
      <c r="D6" s="21">
        <v>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idden="1" x14ac:dyDescent="0.2">
      <c r="A7" s="19" t="s">
        <v>16</v>
      </c>
      <c r="B7" s="20" t="s">
        <v>17</v>
      </c>
      <c r="C7" s="21">
        <v>0</v>
      </c>
      <c r="D7" s="21">
        <v>0</v>
      </c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idden="1" x14ac:dyDescent="0.2">
      <c r="A8" s="19" t="s">
        <v>18</v>
      </c>
      <c r="B8" s="20" t="s">
        <v>19</v>
      </c>
      <c r="C8" s="21">
        <v>0</v>
      </c>
      <c r="D8" s="21">
        <v>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40" hidden="1" x14ac:dyDescent="0.2">
      <c r="A9" s="19" t="s">
        <v>20</v>
      </c>
      <c r="B9" s="20" t="s">
        <v>21</v>
      </c>
      <c r="C9" s="21">
        <v>0</v>
      </c>
      <c r="D9" s="21">
        <v>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idden="1" x14ac:dyDescent="0.2">
      <c r="A10" s="19" t="s">
        <v>22</v>
      </c>
      <c r="B10" s="20" t="s">
        <v>23</v>
      </c>
      <c r="C10" s="21">
        <v>0</v>
      </c>
      <c r="D10" s="21"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40" x14ac:dyDescent="0.2">
      <c r="A11" s="19" t="s">
        <v>24</v>
      </c>
      <c r="B11" s="20" t="s">
        <v>25</v>
      </c>
      <c r="C11" s="21">
        <v>680</v>
      </c>
      <c r="D11" s="21">
        <v>680</v>
      </c>
      <c r="E11" s="21"/>
      <c r="F11" s="21"/>
      <c r="G11" s="21"/>
      <c r="H11" s="21"/>
      <c r="I11" s="21">
        <v>120</v>
      </c>
      <c r="J11" s="21"/>
      <c r="K11" s="21"/>
      <c r="L11" s="21"/>
      <c r="M11" s="21"/>
      <c r="N11" s="21">
        <v>560</v>
      </c>
      <c r="O11" s="21"/>
      <c r="P11" s="21"/>
      <c r="Q11" s="21"/>
      <c r="R11" s="21"/>
      <c r="S11" s="21"/>
      <c r="T11" s="21"/>
    </row>
    <row r="12" spans="1:40" hidden="1" x14ac:dyDescent="0.2">
      <c r="A12" s="19" t="s">
        <v>26</v>
      </c>
      <c r="B12" s="20" t="s">
        <v>27</v>
      </c>
      <c r="C12" s="21">
        <v>0</v>
      </c>
      <c r="D12" s="21">
        <v>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idden="1" x14ac:dyDescent="0.2">
      <c r="A13" s="19" t="s">
        <v>28</v>
      </c>
      <c r="B13" s="20" t="s">
        <v>29</v>
      </c>
      <c r="C13" s="21">
        <v>0</v>
      </c>
      <c r="D13" s="21"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19" t="s">
        <v>30</v>
      </c>
      <c r="B14" s="20" t="s">
        <v>31</v>
      </c>
      <c r="C14" s="21">
        <v>56</v>
      </c>
      <c r="D14" s="21">
        <v>56</v>
      </c>
      <c r="E14" s="21"/>
      <c r="F14" s="21"/>
      <c r="G14" s="21"/>
      <c r="H14" s="21"/>
      <c r="I14" s="21"/>
      <c r="J14" s="21"/>
      <c r="K14" s="21"/>
      <c r="L14" s="21"/>
      <c r="M14" s="21"/>
      <c r="N14" s="21">
        <v>56</v>
      </c>
      <c r="O14" s="21"/>
      <c r="P14" s="21"/>
      <c r="Q14" s="21"/>
      <c r="R14" s="21"/>
      <c r="S14" s="21"/>
      <c r="T14" s="2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idden="1" x14ac:dyDescent="0.2">
      <c r="A15" s="19" t="s">
        <v>32</v>
      </c>
      <c r="B15" s="20" t="s">
        <v>33</v>
      </c>
      <c r="C15" s="21">
        <v>0</v>
      </c>
      <c r="D15" s="21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idden="1" x14ac:dyDescent="0.2">
      <c r="A16" s="19" t="s">
        <v>34</v>
      </c>
      <c r="B16" s="20" t="s">
        <v>35</v>
      </c>
      <c r="C16" s="21">
        <v>0</v>
      </c>
      <c r="D16" s="21">
        <v>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19" t="s">
        <v>36</v>
      </c>
      <c r="B17" s="20" t="s">
        <v>37</v>
      </c>
      <c r="C17" s="21">
        <v>66</v>
      </c>
      <c r="D17" s="21">
        <f>66+150</f>
        <v>216</v>
      </c>
      <c r="E17" s="21"/>
      <c r="F17" s="21"/>
      <c r="G17" s="21"/>
      <c r="H17" s="21"/>
      <c r="I17" s="21">
        <v>12</v>
      </c>
      <c r="J17" s="21"/>
      <c r="K17" s="21"/>
      <c r="L17" s="21"/>
      <c r="M17" s="21"/>
      <c r="N17" s="21">
        <v>54</v>
      </c>
      <c r="O17" s="21"/>
      <c r="P17" s="21"/>
      <c r="Q17" s="21"/>
      <c r="R17" s="21"/>
      <c r="S17" s="21"/>
      <c r="T17" s="21"/>
    </row>
    <row r="18" spans="1:40" hidden="1" x14ac:dyDescent="0.2">
      <c r="A18" s="19" t="s">
        <v>38</v>
      </c>
      <c r="B18" s="20" t="s">
        <v>39</v>
      </c>
      <c r="C18" s="21">
        <v>0</v>
      </c>
      <c r="D18" s="21">
        <v>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75" customHeight="1" x14ac:dyDescent="0.2">
      <c r="A19" s="23" t="s">
        <v>40</v>
      </c>
      <c r="B19" s="24" t="s">
        <v>41</v>
      </c>
      <c r="C19" s="21">
        <f>SUM(C5:C18)</f>
        <v>14388</v>
      </c>
      <c r="D19" s="21">
        <f>SUM(D5:D18)</f>
        <v>14488</v>
      </c>
      <c r="E19" s="21"/>
      <c r="F19" s="21"/>
      <c r="G19" s="21"/>
      <c r="H19" s="21"/>
      <c r="I19" s="25">
        <f>SUM(I5:I18)</f>
        <v>1876</v>
      </c>
      <c r="J19" s="25">
        <f t="shared" ref="J19:W19" si="0">SUM(J5:J18)</f>
        <v>0</v>
      </c>
      <c r="K19" s="25">
        <f t="shared" si="0"/>
        <v>0</v>
      </c>
      <c r="L19" s="25">
        <f t="shared" si="0"/>
        <v>0</v>
      </c>
      <c r="M19" s="25">
        <f t="shared" si="0"/>
        <v>0</v>
      </c>
      <c r="N19" s="25">
        <f t="shared" si="0"/>
        <v>12512</v>
      </c>
      <c r="O19" s="25">
        <f t="shared" si="0"/>
        <v>0</v>
      </c>
      <c r="P19" s="25">
        <f t="shared" si="0"/>
        <v>0</v>
      </c>
      <c r="Q19" s="25">
        <f t="shared" si="0"/>
        <v>0</v>
      </c>
      <c r="R19" s="25">
        <f t="shared" si="0"/>
        <v>0</v>
      </c>
      <c r="S19" s="25">
        <f t="shared" si="0"/>
        <v>0</v>
      </c>
      <c r="T19" s="25">
        <f t="shared" si="0"/>
        <v>0</v>
      </c>
      <c r="U19" s="25">
        <f t="shared" si="0"/>
        <v>0</v>
      </c>
      <c r="V19" s="25">
        <f t="shared" si="0"/>
        <v>0</v>
      </c>
      <c r="W19" s="25">
        <f t="shared" si="0"/>
        <v>0</v>
      </c>
    </row>
    <row r="20" spans="1:40" x14ac:dyDescent="0.2">
      <c r="A20" s="19" t="s">
        <v>42</v>
      </c>
      <c r="B20" s="20" t="s">
        <v>43</v>
      </c>
      <c r="C20" s="21">
        <v>7874</v>
      </c>
      <c r="D20" s="21">
        <v>7874</v>
      </c>
      <c r="E20" s="21"/>
      <c r="F20" s="21"/>
      <c r="G20" s="21"/>
      <c r="H20" s="21"/>
      <c r="I20" s="21">
        <v>7874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5.5" x14ac:dyDescent="0.2">
      <c r="A21" s="19" t="s">
        <v>44</v>
      </c>
      <c r="B21" s="20" t="s">
        <v>45</v>
      </c>
      <c r="C21" s="21">
        <v>840</v>
      </c>
      <c r="D21" s="21">
        <v>840</v>
      </c>
      <c r="E21" s="21"/>
      <c r="F21" s="21"/>
      <c r="G21" s="21"/>
      <c r="H21" s="21"/>
      <c r="I21" s="21">
        <v>300</v>
      </c>
      <c r="J21" s="21"/>
      <c r="K21" s="21"/>
      <c r="L21" s="21"/>
      <c r="M21" s="21"/>
      <c r="N21" s="21"/>
      <c r="O21" s="21"/>
      <c r="P21" s="21"/>
      <c r="Q21" s="21"/>
      <c r="R21" s="21">
        <v>540</v>
      </c>
      <c r="S21" s="21"/>
      <c r="T21" s="2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idden="1" x14ac:dyDescent="0.2">
      <c r="A22" s="19" t="s">
        <v>46</v>
      </c>
      <c r="B22" s="20" t="s">
        <v>47</v>
      </c>
      <c r="C22" s="21">
        <v>0</v>
      </c>
      <c r="D22" s="21">
        <v>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5.75" customHeight="1" x14ac:dyDescent="0.2">
      <c r="A23" s="23" t="s">
        <v>48</v>
      </c>
      <c r="B23" s="24" t="s">
        <v>49</v>
      </c>
      <c r="C23" s="21">
        <f>SUM(C20:C22)</f>
        <v>8714</v>
      </c>
      <c r="D23" s="21">
        <f>SUM(D20:D22)</f>
        <v>8714</v>
      </c>
      <c r="E23" s="21"/>
      <c r="F23" s="21"/>
      <c r="G23" s="21"/>
      <c r="H23" s="21"/>
      <c r="I23" s="25">
        <f>SUM(I20:I22)</f>
        <v>8174</v>
      </c>
      <c r="J23" s="25">
        <f t="shared" ref="J23:W23" si="1">SUM(J20:J22)</f>
        <v>0</v>
      </c>
      <c r="K23" s="25">
        <f t="shared" si="1"/>
        <v>0</v>
      </c>
      <c r="L23" s="25">
        <f t="shared" si="1"/>
        <v>0</v>
      </c>
      <c r="M23" s="25">
        <f t="shared" si="1"/>
        <v>0</v>
      </c>
      <c r="N23" s="25">
        <f t="shared" si="1"/>
        <v>0</v>
      </c>
      <c r="O23" s="25">
        <f t="shared" si="1"/>
        <v>0</v>
      </c>
      <c r="P23" s="25">
        <f t="shared" si="1"/>
        <v>0</v>
      </c>
      <c r="Q23" s="25">
        <f t="shared" si="1"/>
        <v>0</v>
      </c>
      <c r="R23" s="25">
        <f t="shared" si="1"/>
        <v>540</v>
      </c>
      <c r="S23" s="25">
        <f t="shared" si="1"/>
        <v>0</v>
      </c>
      <c r="T23" s="25">
        <f t="shared" si="1"/>
        <v>0</v>
      </c>
      <c r="U23" s="25">
        <f t="shared" si="1"/>
        <v>0</v>
      </c>
      <c r="V23" s="25">
        <f t="shared" si="1"/>
        <v>0</v>
      </c>
      <c r="W23" s="25">
        <f t="shared" si="1"/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s="29" customFormat="1" ht="22.5" customHeight="1" x14ac:dyDescent="0.2">
      <c r="A24" s="26" t="s">
        <v>50</v>
      </c>
      <c r="B24" s="27" t="s">
        <v>51</v>
      </c>
      <c r="C24" s="22">
        <f>+C19+C23</f>
        <v>23102</v>
      </c>
      <c r="D24" s="22">
        <f>+D19+D23</f>
        <v>23202</v>
      </c>
      <c r="E24" s="104"/>
      <c r="F24" s="104"/>
      <c r="G24" s="104"/>
      <c r="H24" s="104"/>
      <c r="I24" s="28">
        <f>SUM(I23,I19)</f>
        <v>10050</v>
      </c>
      <c r="J24" s="28">
        <f t="shared" ref="J24:W24" si="2">SUM(J23,J19)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12512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28">
        <f t="shared" si="2"/>
        <v>540</v>
      </c>
      <c r="S24" s="28">
        <f t="shared" si="2"/>
        <v>0</v>
      </c>
      <c r="T24" s="28">
        <f t="shared" si="2"/>
        <v>0</v>
      </c>
      <c r="U24" s="28">
        <f t="shared" si="2"/>
        <v>0</v>
      </c>
      <c r="V24" s="28">
        <f t="shared" si="2"/>
        <v>0</v>
      </c>
      <c r="W24" s="28">
        <f t="shared" si="2"/>
        <v>0</v>
      </c>
    </row>
    <row r="25" spans="1:40" s="29" customFormat="1" ht="25.5" x14ac:dyDescent="0.2">
      <c r="A25" s="26" t="s">
        <v>52</v>
      </c>
      <c r="B25" s="27" t="s">
        <v>53</v>
      </c>
      <c r="C25" s="22">
        <f>SUM(C26:C32)</f>
        <v>5243</v>
      </c>
      <c r="D25" s="22">
        <f>SUM(D26:D32)</f>
        <v>5143</v>
      </c>
      <c r="E25" s="104"/>
      <c r="F25" s="104"/>
      <c r="G25" s="104"/>
      <c r="H25" s="104"/>
      <c r="I25" s="28">
        <f t="shared" ref="I25:W25" si="3">SUM(I26:I32)</f>
        <v>1758</v>
      </c>
      <c r="J25" s="28">
        <f t="shared" si="3"/>
        <v>0</v>
      </c>
      <c r="K25" s="28">
        <f t="shared" si="3"/>
        <v>0</v>
      </c>
      <c r="L25" s="28">
        <f t="shared" si="3"/>
        <v>0</v>
      </c>
      <c r="M25" s="28">
        <f t="shared" si="3"/>
        <v>0</v>
      </c>
      <c r="N25" s="28">
        <f t="shared" si="3"/>
        <v>3372</v>
      </c>
      <c r="O25" s="28">
        <f t="shared" si="3"/>
        <v>0</v>
      </c>
      <c r="P25" s="28">
        <f t="shared" si="3"/>
        <v>0</v>
      </c>
      <c r="Q25" s="28">
        <f t="shared" si="3"/>
        <v>0</v>
      </c>
      <c r="R25" s="28">
        <f t="shared" si="3"/>
        <v>113</v>
      </c>
      <c r="S25" s="28">
        <f t="shared" si="3"/>
        <v>0</v>
      </c>
      <c r="T25" s="28">
        <f t="shared" si="3"/>
        <v>0</v>
      </c>
      <c r="U25" s="28">
        <f t="shared" si="3"/>
        <v>0</v>
      </c>
      <c r="V25" s="28">
        <f t="shared" si="3"/>
        <v>0</v>
      </c>
      <c r="W25" s="28">
        <f t="shared" si="3"/>
        <v>0</v>
      </c>
    </row>
    <row r="26" spans="1:40" x14ac:dyDescent="0.2">
      <c r="A26" s="118" t="s">
        <v>54</v>
      </c>
      <c r="B26" s="119" t="s">
        <v>55</v>
      </c>
      <c r="C26" s="22">
        <v>5122</v>
      </c>
      <c r="D26" s="22">
        <f>5122-100</f>
        <v>5022</v>
      </c>
      <c r="E26" s="21"/>
      <c r="F26" s="21"/>
      <c r="G26" s="21"/>
      <c r="H26" s="21"/>
      <c r="I26" s="21">
        <v>1706</v>
      </c>
      <c r="J26" s="21"/>
      <c r="K26" s="21"/>
      <c r="L26" s="21"/>
      <c r="M26" s="21"/>
      <c r="N26" s="21">
        <v>3303</v>
      </c>
      <c r="O26" s="21"/>
      <c r="P26" s="21"/>
      <c r="Q26" s="21"/>
      <c r="R26" s="21">
        <v>113</v>
      </c>
      <c r="S26" s="21"/>
      <c r="T26" s="21"/>
    </row>
    <row r="27" spans="1:40" hidden="1" x14ac:dyDescent="0.2">
      <c r="A27" s="19" t="s">
        <v>56</v>
      </c>
      <c r="B27" s="20" t="s">
        <v>57</v>
      </c>
      <c r="C27" s="21">
        <v>0</v>
      </c>
      <c r="D27" s="21">
        <v>0</v>
      </c>
      <c r="E27" s="21"/>
      <c r="F27" s="21"/>
      <c r="G27" s="21"/>
      <c r="H27" s="21"/>
      <c r="I27" s="21"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idden="1" x14ac:dyDescent="0.2">
      <c r="A28" s="19" t="s">
        <v>58</v>
      </c>
      <c r="B28" s="20" t="s">
        <v>59</v>
      </c>
      <c r="C28" s="21">
        <v>0</v>
      </c>
      <c r="D28" s="21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118" t="s">
        <v>60</v>
      </c>
      <c r="B29" s="119" t="s">
        <v>61</v>
      </c>
      <c r="C29" s="22">
        <v>69</v>
      </c>
      <c r="D29" s="22">
        <v>69</v>
      </c>
      <c r="E29" s="21"/>
      <c r="F29" s="21"/>
      <c r="G29" s="21"/>
      <c r="H29" s="21"/>
      <c r="I29" s="21">
        <v>32</v>
      </c>
      <c r="J29" s="21"/>
      <c r="K29" s="21"/>
      <c r="L29" s="21"/>
      <c r="M29" s="21"/>
      <c r="N29" s="21">
        <v>37</v>
      </c>
      <c r="O29" s="21"/>
      <c r="P29" s="21"/>
      <c r="Q29" s="21"/>
      <c r="R29" s="21"/>
      <c r="S29" s="21"/>
      <c r="T29" s="2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idden="1" x14ac:dyDescent="0.2">
      <c r="A30" s="19" t="s">
        <v>62</v>
      </c>
      <c r="B30" s="20" t="s">
        <v>63</v>
      </c>
      <c r="C30" s="21">
        <v>0</v>
      </c>
      <c r="D30" s="21"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5.5" hidden="1" x14ac:dyDescent="0.2">
      <c r="A31" s="19" t="s">
        <v>64</v>
      </c>
      <c r="B31" s="20" t="s">
        <v>65</v>
      </c>
      <c r="C31" s="21">
        <v>0</v>
      </c>
      <c r="D31" s="21">
        <v>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118" t="s">
        <v>66</v>
      </c>
      <c r="B32" s="119" t="s">
        <v>67</v>
      </c>
      <c r="C32" s="22">
        <v>52</v>
      </c>
      <c r="D32" s="22">
        <v>52</v>
      </c>
      <c r="E32" s="21"/>
      <c r="F32" s="21"/>
      <c r="G32" s="21"/>
      <c r="H32" s="21"/>
      <c r="I32" s="21">
        <v>20</v>
      </c>
      <c r="J32" s="21"/>
      <c r="K32" s="21"/>
      <c r="L32" s="21"/>
      <c r="M32" s="21"/>
      <c r="N32" s="21">
        <v>32</v>
      </c>
      <c r="O32" s="21"/>
      <c r="P32" s="21"/>
      <c r="Q32" s="21"/>
      <c r="R32" s="21"/>
      <c r="S32" s="21"/>
      <c r="T32" s="2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9.5" customHeight="1" x14ac:dyDescent="0.2">
      <c r="A33" s="118" t="s">
        <v>68</v>
      </c>
      <c r="B33" s="119" t="s">
        <v>69</v>
      </c>
      <c r="C33" s="22">
        <f>SUM(C34:C38)</f>
        <v>80</v>
      </c>
      <c r="D33" s="22">
        <f>SUM(D34:D38)</f>
        <v>80</v>
      </c>
      <c r="E33" s="21"/>
      <c r="F33" s="21"/>
      <c r="G33" s="21"/>
      <c r="H33" s="21"/>
      <c r="I33" s="21">
        <v>80</v>
      </c>
      <c r="J33" s="21">
        <f t="shared" ref="J33:W33" si="4">SUM(J34:J38)</f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  <c r="O33" s="21">
        <f t="shared" si="4"/>
        <v>0</v>
      </c>
      <c r="P33" s="21">
        <f t="shared" si="4"/>
        <v>0</v>
      </c>
      <c r="Q33" s="21">
        <f t="shared" si="4"/>
        <v>0</v>
      </c>
      <c r="R33" s="21">
        <f t="shared" si="4"/>
        <v>0</v>
      </c>
      <c r="S33" s="21">
        <f t="shared" si="4"/>
        <v>0</v>
      </c>
      <c r="T33" s="21">
        <f t="shared" si="4"/>
        <v>0</v>
      </c>
      <c r="U33" s="21">
        <f t="shared" si="4"/>
        <v>0</v>
      </c>
      <c r="V33" s="21">
        <f t="shared" si="4"/>
        <v>0</v>
      </c>
      <c r="W33" s="21">
        <f t="shared" si="4"/>
        <v>0</v>
      </c>
    </row>
    <row r="34" spans="1:40" hidden="1" x14ac:dyDescent="0.2">
      <c r="A34" s="19"/>
      <c r="B34" s="30" t="s">
        <v>70</v>
      </c>
      <c r="C34" s="21">
        <v>0</v>
      </c>
      <c r="D34" s="21"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40" hidden="1" x14ac:dyDescent="0.2">
      <c r="A35" s="19"/>
      <c r="B35" s="30" t="s">
        <v>71</v>
      </c>
      <c r="C35" s="21">
        <v>0</v>
      </c>
      <c r="D35" s="21"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0" hidden="1" x14ac:dyDescent="0.2">
      <c r="A36" s="19"/>
      <c r="B36" s="30" t="s">
        <v>72</v>
      </c>
      <c r="C36" s="21">
        <v>0</v>
      </c>
      <c r="D36" s="21"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40" x14ac:dyDescent="0.2">
      <c r="A37" s="118"/>
      <c r="B37" s="120" t="s">
        <v>73</v>
      </c>
      <c r="C37" s="22">
        <v>80</v>
      </c>
      <c r="D37" s="22">
        <v>80</v>
      </c>
      <c r="E37" s="21"/>
      <c r="F37" s="21"/>
      <c r="G37" s="21"/>
      <c r="H37" s="21"/>
      <c r="I37" s="21">
        <v>80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0" ht="25.5" hidden="1" x14ac:dyDescent="0.2">
      <c r="A38" s="19"/>
      <c r="B38" s="30" t="s">
        <v>74</v>
      </c>
      <c r="C38" s="21">
        <v>0</v>
      </c>
      <c r="D38" s="21"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40" ht="18" customHeight="1" x14ac:dyDescent="0.2">
      <c r="A39" s="118" t="s">
        <v>75</v>
      </c>
      <c r="B39" s="119" t="s">
        <v>76</v>
      </c>
      <c r="C39" s="22">
        <f>SUM(C40:C46)</f>
        <v>3050</v>
      </c>
      <c r="D39" s="22">
        <f>SUM(D40:D46)</f>
        <v>3050</v>
      </c>
      <c r="E39" s="21"/>
      <c r="F39" s="21"/>
      <c r="G39" s="21"/>
      <c r="H39" s="21"/>
      <c r="I39" s="21">
        <f t="shared" ref="I39:W39" si="5">SUM(I40:I46)</f>
        <v>1100</v>
      </c>
      <c r="J39" s="21">
        <f t="shared" si="5"/>
        <v>0</v>
      </c>
      <c r="K39" s="21">
        <f t="shared" si="5"/>
        <v>0</v>
      </c>
      <c r="L39" s="21">
        <f t="shared" si="5"/>
        <v>0</v>
      </c>
      <c r="M39" s="21">
        <f t="shared" si="5"/>
        <v>0</v>
      </c>
      <c r="N39" s="21">
        <f t="shared" si="5"/>
        <v>1950</v>
      </c>
      <c r="O39" s="21">
        <f t="shared" si="5"/>
        <v>0</v>
      </c>
      <c r="P39" s="21">
        <f t="shared" si="5"/>
        <v>0</v>
      </c>
      <c r="Q39" s="21">
        <f t="shared" si="5"/>
        <v>0</v>
      </c>
      <c r="R39" s="21">
        <f t="shared" si="5"/>
        <v>0</v>
      </c>
      <c r="S39" s="21">
        <f t="shared" si="5"/>
        <v>0</v>
      </c>
      <c r="T39" s="21">
        <f t="shared" si="5"/>
        <v>0</v>
      </c>
      <c r="U39" s="21">
        <f t="shared" si="5"/>
        <v>0</v>
      </c>
      <c r="V39" s="21">
        <f t="shared" si="5"/>
        <v>0</v>
      </c>
      <c r="W39" s="21">
        <f t="shared" si="5"/>
        <v>0</v>
      </c>
    </row>
    <row r="40" spans="1:40" hidden="1" x14ac:dyDescent="0.2">
      <c r="A40" s="19"/>
      <c r="B40" s="30" t="s">
        <v>77</v>
      </c>
      <c r="C40" s="21">
        <v>0</v>
      </c>
      <c r="D40" s="21">
        <v>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40" x14ac:dyDescent="0.2">
      <c r="A41" s="118"/>
      <c r="B41" s="120" t="s">
        <v>78</v>
      </c>
      <c r="C41" s="22">
        <v>500</v>
      </c>
      <c r="D41" s="22">
        <v>500</v>
      </c>
      <c r="E41" s="21"/>
      <c r="F41" s="21"/>
      <c r="G41" s="21"/>
      <c r="H41" s="21"/>
      <c r="I41" s="21">
        <v>500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40" hidden="1" x14ac:dyDescent="0.2">
      <c r="A42" s="19"/>
      <c r="B42" s="30" t="s">
        <v>79</v>
      </c>
      <c r="C42" s="21">
        <v>0</v>
      </c>
      <c r="D42" s="21">
        <v>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40" x14ac:dyDescent="0.2">
      <c r="A43" s="118"/>
      <c r="B43" s="120" t="s">
        <v>80</v>
      </c>
      <c r="C43" s="22">
        <v>1500</v>
      </c>
      <c r="D43" s="22">
        <v>1500</v>
      </c>
      <c r="E43" s="21"/>
      <c r="F43" s="21"/>
      <c r="G43" s="21"/>
      <c r="H43" s="21"/>
      <c r="I43" s="21">
        <v>500</v>
      </c>
      <c r="J43" s="21"/>
      <c r="K43" s="21"/>
      <c r="L43" s="21"/>
      <c r="M43" s="21"/>
      <c r="N43" s="21">
        <v>1000</v>
      </c>
      <c r="O43" s="21"/>
      <c r="P43" s="21"/>
      <c r="Q43" s="21"/>
      <c r="R43" s="21"/>
      <c r="S43" s="21"/>
      <c r="T43" s="21"/>
    </row>
    <row r="44" spans="1:40" x14ac:dyDescent="0.2">
      <c r="A44" s="118"/>
      <c r="B44" s="120" t="s">
        <v>81</v>
      </c>
      <c r="C44" s="22">
        <v>500</v>
      </c>
      <c r="D44" s="22">
        <v>500</v>
      </c>
      <c r="E44" s="21"/>
      <c r="F44" s="21"/>
      <c r="G44" s="21"/>
      <c r="H44" s="21"/>
      <c r="I44" s="21"/>
      <c r="J44" s="21"/>
      <c r="K44" s="21"/>
      <c r="L44" s="21"/>
      <c r="M44" s="21"/>
      <c r="N44" s="21">
        <v>500</v>
      </c>
      <c r="O44" s="21"/>
      <c r="P44" s="21"/>
      <c r="Q44" s="21"/>
      <c r="R44" s="21"/>
      <c r="S44" s="21"/>
      <c r="T44" s="21"/>
    </row>
    <row r="45" spans="1:40" x14ac:dyDescent="0.2">
      <c r="A45" s="118"/>
      <c r="B45" s="120" t="s">
        <v>82</v>
      </c>
      <c r="C45" s="22">
        <v>20</v>
      </c>
      <c r="D45" s="22">
        <v>20</v>
      </c>
      <c r="E45" s="21"/>
      <c r="F45" s="21"/>
      <c r="G45" s="21"/>
      <c r="H45" s="21"/>
      <c r="I45" s="21">
        <v>20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40" x14ac:dyDescent="0.2">
      <c r="A46" s="118"/>
      <c r="B46" s="120" t="s">
        <v>83</v>
      </c>
      <c r="C46" s="22">
        <v>530</v>
      </c>
      <c r="D46" s="22">
        <v>530</v>
      </c>
      <c r="E46" s="21"/>
      <c r="F46" s="21"/>
      <c r="G46" s="21"/>
      <c r="H46" s="21"/>
      <c r="I46" s="21">
        <v>80</v>
      </c>
      <c r="J46" s="21"/>
      <c r="K46" s="21"/>
      <c r="L46" s="21"/>
      <c r="M46" s="21"/>
      <c r="N46" s="21">
        <v>450</v>
      </c>
      <c r="O46" s="21"/>
      <c r="P46" s="21"/>
      <c r="Q46" s="21"/>
      <c r="R46" s="21"/>
      <c r="S46" s="21"/>
      <c r="T46" s="21"/>
    </row>
    <row r="47" spans="1:40" hidden="1" x14ac:dyDescent="0.2">
      <c r="A47" s="19" t="s">
        <v>84</v>
      </c>
      <c r="B47" s="20" t="s">
        <v>85</v>
      </c>
      <c r="C47" s="21">
        <v>0</v>
      </c>
      <c r="D47" s="21">
        <v>0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.75" customHeight="1" x14ac:dyDescent="0.2">
      <c r="A48" s="36" t="s">
        <v>86</v>
      </c>
      <c r="B48" s="37" t="s">
        <v>87</v>
      </c>
      <c r="C48" s="22">
        <f>+C33+C39+C47</f>
        <v>3130</v>
      </c>
      <c r="D48" s="22">
        <f>+D33+D39+D47</f>
        <v>3130</v>
      </c>
      <c r="E48" s="21"/>
      <c r="F48" s="21"/>
      <c r="G48" s="21"/>
      <c r="H48" s="21"/>
      <c r="I48" s="25">
        <f t="shared" ref="I48:W48" si="6">+I33+I39+I47</f>
        <v>1180</v>
      </c>
      <c r="J48" s="25">
        <f t="shared" si="6"/>
        <v>0</v>
      </c>
      <c r="K48" s="25">
        <f t="shared" si="6"/>
        <v>0</v>
      </c>
      <c r="L48" s="25">
        <f t="shared" si="6"/>
        <v>0</v>
      </c>
      <c r="M48" s="25">
        <f t="shared" si="6"/>
        <v>0</v>
      </c>
      <c r="N48" s="25">
        <f t="shared" si="6"/>
        <v>1950</v>
      </c>
      <c r="O48" s="25">
        <f t="shared" si="6"/>
        <v>0</v>
      </c>
      <c r="P48" s="25">
        <f t="shared" si="6"/>
        <v>0</v>
      </c>
      <c r="Q48" s="25">
        <f t="shared" si="6"/>
        <v>0</v>
      </c>
      <c r="R48" s="25">
        <f t="shared" si="6"/>
        <v>0</v>
      </c>
      <c r="S48" s="25">
        <f t="shared" si="6"/>
        <v>0</v>
      </c>
      <c r="T48" s="25">
        <f t="shared" si="6"/>
        <v>0</v>
      </c>
      <c r="U48" s="25">
        <f t="shared" si="6"/>
        <v>0</v>
      </c>
      <c r="V48" s="25">
        <f t="shared" si="6"/>
        <v>0</v>
      </c>
      <c r="W48" s="25">
        <f t="shared" si="6"/>
        <v>0</v>
      </c>
    </row>
    <row r="49" spans="1:40" ht="18" customHeight="1" x14ac:dyDescent="0.2">
      <c r="A49" s="118" t="s">
        <v>88</v>
      </c>
      <c r="B49" s="119" t="s">
        <v>89</v>
      </c>
      <c r="C49" s="22">
        <f>SUM(C50:C52)</f>
        <v>422</v>
      </c>
      <c r="D49" s="22">
        <f>SUM(D50:D52)</f>
        <v>422</v>
      </c>
      <c r="E49" s="21"/>
      <c r="F49" s="21"/>
      <c r="G49" s="21"/>
      <c r="H49" s="21"/>
      <c r="I49" s="21">
        <f t="shared" ref="I49:W49" si="7">SUM(I50:I52)</f>
        <v>250</v>
      </c>
      <c r="J49" s="21">
        <f t="shared" si="7"/>
        <v>0</v>
      </c>
      <c r="K49" s="21">
        <f t="shared" si="7"/>
        <v>0</v>
      </c>
      <c r="L49" s="21">
        <f t="shared" si="7"/>
        <v>0</v>
      </c>
      <c r="M49" s="21">
        <f t="shared" si="7"/>
        <v>0</v>
      </c>
      <c r="N49" s="21">
        <f t="shared" si="7"/>
        <v>0</v>
      </c>
      <c r="O49" s="21">
        <f t="shared" si="7"/>
        <v>100</v>
      </c>
      <c r="P49" s="21">
        <f t="shared" si="7"/>
        <v>0</v>
      </c>
      <c r="Q49" s="21">
        <f t="shared" si="7"/>
        <v>0</v>
      </c>
      <c r="R49" s="21">
        <f t="shared" si="7"/>
        <v>72</v>
      </c>
      <c r="S49" s="21">
        <f t="shared" si="7"/>
        <v>0</v>
      </c>
      <c r="T49" s="21">
        <f t="shared" si="7"/>
        <v>0</v>
      </c>
      <c r="U49" s="21">
        <f t="shared" si="7"/>
        <v>0</v>
      </c>
      <c r="V49" s="21">
        <f t="shared" si="7"/>
        <v>0</v>
      </c>
      <c r="W49" s="21">
        <f t="shared" si="7"/>
        <v>0</v>
      </c>
    </row>
    <row r="50" spans="1:40" ht="25.5" hidden="1" x14ac:dyDescent="0.2">
      <c r="A50" s="19"/>
      <c r="B50" s="30" t="s">
        <v>90</v>
      </c>
      <c r="C50" s="21">
        <v>0</v>
      </c>
      <c r="D50" s="21">
        <v>0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0" hidden="1" x14ac:dyDescent="0.2">
      <c r="A51" s="19"/>
      <c r="B51" s="30" t="s">
        <v>91</v>
      </c>
      <c r="C51" s="21">
        <v>0</v>
      </c>
      <c r="D51" s="21">
        <v>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40" x14ac:dyDescent="0.2">
      <c r="A52" s="118"/>
      <c r="B52" s="120" t="s">
        <v>92</v>
      </c>
      <c r="C52" s="22">
        <v>422</v>
      </c>
      <c r="D52" s="22">
        <v>422</v>
      </c>
      <c r="E52" s="21"/>
      <c r="F52" s="21"/>
      <c r="G52" s="21"/>
      <c r="H52" s="21"/>
      <c r="I52" s="21">
        <v>250</v>
      </c>
      <c r="J52" s="21"/>
      <c r="K52" s="21"/>
      <c r="L52" s="21"/>
      <c r="M52" s="21"/>
      <c r="N52" s="21"/>
      <c r="O52" s="21">
        <v>100</v>
      </c>
      <c r="P52" s="21"/>
      <c r="Q52" s="21"/>
      <c r="R52" s="21">
        <v>72</v>
      </c>
      <c r="S52" s="21"/>
      <c r="T52" s="21"/>
    </row>
    <row r="53" spans="1:40" ht="18" customHeight="1" x14ac:dyDescent="0.2">
      <c r="A53" s="118" t="s">
        <v>93</v>
      </c>
      <c r="B53" s="119" t="s">
        <v>94</v>
      </c>
      <c r="C53" s="22">
        <f>SUM(C54:C55)</f>
        <v>250</v>
      </c>
      <c r="D53" s="22">
        <f>SUM(D54:D55)</f>
        <v>250</v>
      </c>
      <c r="E53" s="21"/>
      <c r="F53" s="21"/>
      <c r="G53" s="21"/>
      <c r="H53" s="21"/>
      <c r="I53" s="21">
        <f t="shared" ref="I53:U53" si="8">SUM(I54:I55)</f>
        <v>250</v>
      </c>
      <c r="J53" s="21">
        <f t="shared" si="8"/>
        <v>0</v>
      </c>
      <c r="K53" s="21">
        <f t="shared" si="8"/>
        <v>0</v>
      </c>
      <c r="L53" s="21">
        <f t="shared" si="8"/>
        <v>0</v>
      </c>
      <c r="M53" s="21">
        <f t="shared" si="8"/>
        <v>0</v>
      </c>
      <c r="N53" s="21">
        <f t="shared" si="8"/>
        <v>0</v>
      </c>
      <c r="O53" s="21">
        <f t="shared" si="8"/>
        <v>0</v>
      </c>
      <c r="P53" s="21">
        <f t="shared" si="8"/>
        <v>0</v>
      </c>
      <c r="Q53" s="21">
        <f t="shared" si="8"/>
        <v>0</v>
      </c>
      <c r="R53" s="21">
        <f t="shared" si="8"/>
        <v>0</v>
      </c>
      <c r="S53" s="21">
        <f t="shared" si="8"/>
        <v>0</v>
      </c>
      <c r="T53" s="21">
        <f t="shared" si="8"/>
        <v>0</v>
      </c>
      <c r="U53" s="21">
        <f t="shared" si="8"/>
        <v>0</v>
      </c>
    </row>
    <row r="54" spans="1:40" x14ac:dyDescent="0.2">
      <c r="A54" s="118"/>
      <c r="B54" s="120" t="s">
        <v>95</v>
      </c>
      <c r="C54" s="22">
        <v>250</v>
      </c>
      <c r="D54" s="22">
        <v>250</v>
      </c>
      <c r="E54" s="21"/>
      <c r="F54" s="21"/>
      <c r="G54" s="21"/>
      <c r="H54" s="21"/>
      <c r="I54" s="21">
        <v>250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40" hidden="1" x14ac:dyDescent="0.2">
      <c r="A55" s="19"/>
      <c r="B55" s="30" t="s">
        <v>96</v>
      </c>
      <c r="C55" s="21">
        <v>0</v>
      </c>
      <c r="D55" s="21">
        <v>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40" ht="15.75" customHeight="1" x14ac:dyDescent="0.2">
      <c r="A56" s="36" t="s">
        <v>97</v>
      </c>
      <c r="B56" s="37" t="s">
        <v>98</v>
      </c>
      <c r="C56" s="22">
        <f>+C49+C53</f>
        <v>672</v>
      </c>
      <c r="D56" s="22">
        <f>+D49+D53</f>
        <v>672</v>
      </c>
      <c r="E56" s="21"/>
      <c r="F56" s="21"/>
      <c r="G56" s="21"/>
      <c r="H56" s="21"/>
      <c r="I56" s="25">
        <f t="shared" ref="I56:W56" si="9">+I49+I53</f>
        <v>500</v>
      </c>
      <c r="J56" s="25">
        <f t="shared" si="9"/>
        <v>0</v>
      </c>
      <c r="K56" s="25">
        <f t="shared" si="9"/>
        <v>0</v>
      </c>
      <c r="L56" s="25">
        <f t="shared" si="9"/>
        <v>0</v>
      </c>
      <c r="M56" s="25">
        <f t="shared" si="9"/>
        <v>0</v>
      </c>
      <c r="N56" s="25">
        <f t="shared" si="9"/>
        <v>0</v>
      </c>
      <c r="O56" s="25">
        <f t="shared" si="9"/>
        <v>100</v>
      </c>
      <c r="P56" s="25">
        <f t="shared" si="9"/>
        <v>0</v>
      </c>
      <c r="Q56" s="25">
        <f t="shared" si="9"/>
        <v>0</v>
      </c>
      <c r="R56" s="25">
        <f t="shared" si="9"/>
        <v>72</v>
      </c>
      <c r="S56" s="25">
        <f t="shared" si="9"/>
        <v>0</v>
      </c>
      <c r="T56" s="25">
        <f t="shared" si="9"/>
        <v>0</v>
      </c>
      <c r="U56" s="25">
        <f t="shared" si="9"/>
        <v>0</v>
      </c>
      <c r="V56" s="25">
        <f t="shared" si="9"/>
        <v>0</v>
      </c>
      <c r="W56" s="25">
        <f t="shared" si="9"/>
        <v>0</v>
      </c>
    </row>
    <row r="57" spans="1:40" ht="18" customHeight="1" x14ac:dyDescent="0.2">
      <c r="A57" s="118" t="s">
        <v>99</v>
      </c>
      <c r="B57" s="119" t="s">
        <v>100</v>
      </c>
      <c r="C57" s="22">
        <f>SUM(C58:C60)</f>
        <v>7000</v>
      </c>
      <c r="D57" s="22">
        <f>SUM(D58:D60)</f>
        <v>7000</v>
      </c>
      <c r="E57" s="21"/>
      <c r="F57" s="21"/>
      <c r="G57" s="21"/>
      <c r="H57" s="21"/>
      <c r="I57" s="21">
        <f t="shared" ref="I57:W57" si="10">SUM(I58:I60)</f>
        <v>1400</v>
      </c>
      <c r="J57" s="21">
        <f t="shared" si="10"/>
        <v>0</v>
      </c>
      <c r="K57" s="21">
        <f t="shared" si="10"/>
        <v>0</v>
      </c>
      <c r="L57" s="21">
        <f t="shared" si="10"/>
        <v>0</v>
      </c>
      <c r="M57" s="21">
        <f t="shared" si="10"/>
        <v>3500</v>
      </c>
      <c r="N57" s="21">
        <f t="shared" si="10"/>
        <v>550</v>
      </c>
      <c r="O57" s="21">
        <f t="shared" si="10"/>
        <v>600</v>
      </c>
      <c r="P57" s="21">
        <f t="shared" si="10"/>
        <v>0</v>
      </c>
      <c r="Q57" s="21">
        <f t="shared" si="10"/>
        <v>0</v>
      </c>
      <c r="R57" s="21">
        <v>300</v>
      </c>
      <c r="S57" s="21">
        <f t="shared" si="10"/>
        <v>0</v>
      </c>
      <c r="T57" s="21">
        <f t="shared" si="10"/>
        <v>0</v>
      </c>
      <c r="U57" s="21">
        <f t="shared" si="10"/>
        <v>0</v>
      </c>
      <c r="V57" s="21">
        <f t="shared" si="10"/>
        <v>0</v>
      </c>
      <c r="W57" s="21">
        <f t="shared" si="10"/>
        <v>650</v>
      </c>
    </row>
    <row r="58" spans="1:40" x14ac:dyDescent="0.2">
      <c r="A58" s="118"/>
      <c r="B58" s="120" t="s">
        <v>101</v>
      </c>
      <c r="C58" s="22">
        <v>1650</v>
      </c>
      <c r="D58" s="22">
        <v>1650</v>
      </c>
      <c r="E58" s="21"/>
      <c r="F58" s="21"/>
      <c r="G58" s="21"/>
      <c r="H58" s="21"/>
      <c r="I58" s="21">
        <v>800</v>
      </c>
      <c r="J58" s="21"/>
      <c r="K58" s="21"/>
      <c r="L58" s="21"/>
      <c r="M58" s="21"/>
      <c r="N58" s="21"/>
      <c r="O58" s="21">
        <v>200</v>
      </c>
      <c r="P58" s="21"/>
      <c r="Q58" s="21"/>
      <c r="R58" s="21">
        <v>150</v>
      </c>
      <c r="S58" s="21"/>
      <c r="T58" s="21"/>
      <c r="W58" s="10">
        <v>500</v>
      </c>
    </row>
    <row r="59" spans="1:40" x14ac:dyDescent="0.2">
      <c r="A59" s="118"/>
      <c r="B59" s="120" t="s">
        <v>102</v>
      </c>
      <c r="C59" s="22">
        <v>4900</v>
      </c>
      <c r="D59" s="22">
        <v>4900</v>
      </c>
      <c r="E59" s="21"/>
      <c r="F59" s="21"/>
      <c r="G59" s="21"/>
      <c r="H59" s="21"/>
      <c r="I59" s="21">
        <v>500</v>
      </c>
      <c r="J59" s="21"/>
      <c r="K59" s="21"/>
      <c r="L59" s="21"/>
      <c r="M59" s="21">
        <v>3500</v>
      </c>
      <c r="N59" s="21">
        <v>500</v>
      </c>
      <c r="O59" s="21">
        <v>200</v>
      </c>
      <c r="P59" s="21"/>
      <c r="Q59" s="21"/>
      <c r="R59" s="21">
        <v>100</v>
      </c>
      <c r="S59" s="21"/>
      <c r="T59" s="21"/>
      <c r="W59" s="10">
        <v>100</v>
      </c>
    </row>
    <row r="60" spans="1:40" x14ac:dyDescent="0.2">
      <c r="A60" s="118"/>
      <c r="B60" s="120" t="s">
        <v>103</v>
      </c>
      <c r="C60" s="22">
        <v>450</v>
      </c>
      <c r="D60" s="22">
        <v>450</v>
      </c>
      <c r="E60" s="21"/>
      <c r="F60" s="21"/>
      <c r="G60" s="21"/>
      <c r="H60" s="21"/>
      <c r="I60" s="21">
        <v>100</v>
      </c>
      <c r="J60" s="21"/>
      <c r="K60" s="21"/>
      <c r="L60" s="21"/>
      <c r="M60" s="21"/>
      <c r="N60" s="21">
        <v>50</v>
      </c>
      <c r="O60" s="21">
        <v>200</v>
      </c>
      <c r="P60" s="21"/>
      <c r="Q60" s="21"/>
      <c r="R60" s="21">
        <v>50</v>
      </c>
      <c r="S60" s="21"/>
      <c r="T60" s="21"/>
      <c r="W60" s="10">
        <v>50</v>
      </c>
    </row>
    <row r="61" spans="1:40" x14ac:dyDescent="0.2">
      <c r="A61" s="19" t="s">
        <v>104</v>
      </c>
      <c r="B61" s="20" t="s">
        <v>105</v>
      </c>
      <c r="C61" s="21">
        <v>0</v>
      </c>
      <c r="D61" s="21">
        <v>400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>
        <v>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idden="1" x14ac:dyDescent="0.2">
      <c r="A62" s="19" t="s">
        <v>106</v>
      </c>
      <c r="B62" s="20" t="s">
        <v>907</v>
      </c>
      <c r="C62" s="21">
        <v>0</v>
      </c>
      <c r="D62" s="21">
        <v>0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40" ht="25.5" hidden="1" x14ac:dyDescent="0.2">
      <c r="A63" s="19" t="s">
        <v>108</v>
      </c>
      <c r="B63" s="20" t="s">
        <v>109</v>
      </c>
      <c r="C63" s="21">
        <v>0</v>
      </c>
      <c r="D63" s="21">
        <v>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8" customHeight="1" x14ac:dyDescent="0.2">
      <c r="A64" s="118" t="s">
        <v>110</v>
      </c>
      <c r="B64" s="119" t="s">
        <v>111</v>
      </c>
      <c r="C64" s="22">
        <f>SUM(C65:C68)</f>
        <v>3204</v>
      </c>
      <c r="D64" s="22">
        <f>SUM(D65:D68)</f>
        <v>3204</v>
      </c>
      <c r="E64" s="21"/>
      <c r="F64" s="21"/>
      <c r="G64" s="21"/>
      <c r="H64" s="21"/>
      <c r="I64" s="21">
        <f t="shared" ref="I64:W64" si="11">SUM(I65:I68)</f>
        <v>500</v>
      </c>
      <c r="J64" s="21">
        <f t="shared" si="11"/>
        <v>0</v>
      </c>
      <c r="K64" s="21">
        <f t="shared" si="11"/>
        <v>0</v>
      </c>
      <c r="L64" s="21">
        <f t="shared" si="11"/>
        <v>1454</v>
      </c>
      <c r="M64" s="21">
        <f t="shared" si="11"/>
        <v>0</v>
      </c>
      <c r="N64" s="21">
        <f t="shared" si="11"/>
        <v>600</v>
      </c>
      <c r="O64" s="21">
        <f t="shared" si="11"/>
        <v>250</v>
      </c>
      <c r="P64" s="21">
        <f t="shared" si="11"/>
        <v>0</v>
      </c>
      <c r="Q64" s="21">
        <f t="shared" si="11"/>
        <v>0</v>
      </c>
      <c r="R64" s="21">
        <f t="shared" si="11"/>
        <v>0</v>
      </c>
      <c r="S64" s="21">
        <f t="shared" si="11"/>
        <v>0</v>
      </c>
      <c r="T64" s="21">
        <f t="shared" si="11"/>
        <v>0</v>
      </c>
      <c r="U64" s="21">
        <f t="shared" si="11"/>
        <v>0</v>
      </c>
      <c r="V64" s="21">
        <f t="shared" si="11"/>
        <v>100</v>
      </c>
      <c r="W64" s="21">
        <f t="shared" si="11"/>
        <v>300</v>
      </c>
    </row>
    <row r="65" spans="1:40" x14ac:dyDescent="0.2">
      <c r="A65" s="118"/>
      <c r="B65" s="120" t="s">
        <v>112</v>
      </c>
      <c r="C65" s="22">
        <v>850</v>
      </c>
      <c r="D65" s="22">
        <v>850</v>
      </c>
      <c r="E65" s="21"/>
      <c r="F65" s="21"/>
      <c r="G65" s="21"/>
      <c r="H65" s="21"/>
      <c r="I65" s="21">
        <v>200</v>
      </c>
      <c r="J65" s="21"/>
      <c r="K65" s="21"/>
      <c r="L65" s="21"/>
      <c r="M65" s="21"/>
      <c r="N65" s="21">
        <v>0</v>
      </c>
      <c r="O65" s="21">
        <v>250</v>
      </c>
      <c r="P65" s="21"/>
      <c r="Q65" s="21"/>
      <c r="R65" s="21"/>
      <c r="S65" s="21"/>
      <c r="T65" s="21"/>
      <c r="V65" s="10">
        <v>100</v>
      </c>
      <c r="W65" s="10">
        <v>300</v>
      </c>
    </row>
    <row r="66" spans="1:40" x14ac:dyDescent="0.2">
      <c r="A66" s="118"/>
      <c r="B66" s="120" t="s">
        <v>113</v>
      </c>
      <c r="C66" s="22">
        <v>1454</v>
      </c>
      <c r="D66" s="22">
        <v>1454</v>
      </c>
      <c r="E66" s="21"/>
      <c r="F66" s="21"/>
      <c r="G66" s="21"/>
      <c r="H66" s="21"/>
      <c r="I66" s="21"/>
      <c r="J66" s="21"/>
      <c r="K66" s="21"/>
      <c r="L66" s="21">
        <v>1454</v>
      </c>
      <c r="M66" s="21"/>
      <c r="N66" s="21"/>
      <c r="O66" s="21"/>
      <c r="P66" s="21"/>
      <c r="Q66" s="21"/>
      <c r="R66" s="21"/>
      <c r="S66" s="21"/>
      <c r="T66" s="21"/>
    </row>
    <row r="67" spans="1:40" x14ac:dyDescent="0.2">
      <c r="A67" s="118"/>
      <c r="B67" s="120" t="s">
        <v>114</v>
      </c>
      <c r="C67" s="22">
        <v>400</v>
      </c>
      <c r="D67" s="22">
        <v>400</v>
      </c>
      <c r="E67" s="21"/>
      <c r="F67" s="21"/>
      <c r="G67" s="21"/>
      <c r="H67" s="21"/>
      <c r="I67" s="21">
        <v>100</v>
      </c>
      <c r="J67" s="21"/>
      <c r="K67" s="21"/>
      <c r="L67" s="21"/>
      <c r="M67" s="21"/>
      <c r="N67" s="21">
        <v>300</v>
      </c>
      <c r="O67" s="21"/>
      <c r="P67" s="21"/>
      <c r="Q67" s="21"/>
      <c r="R67" s="21"/>
      <c r="S67" s="21"/>
      <c r="T67" s="21"/>
    </row>
    <row r="68" spans="1:40" x14ac:dyDescent="0.2">
      <c r="A68" s="118"/>
      <c r="B68" s="120" t="s">
        <v>115</v>
      </c>
      <c r="C68" s="22">
        <v>500</v>
      </c>
      <c r="D68" s="22">
        <v>500</v>
      </c>
      <c r="E68" s="21"/>
      <c r="F68" s="21"/>
      <c r="G68" s="21"/>
      <c r="H68" s="21"/>
      <c r="I68" s="21">
        <v>200</v>
      </c>
      <c r="J68" s="21"/>
      <c r="K68" s="21"/>
      <c r="L68" s="21"/>
      <c r="M68" s="21"/>
      <c r="N68" s="21">
        <v>300</v>
      </c>
      <c r="O68" s="21"/>
      <c r="P68" s="21"/>
      <c r="Q68" s="21"/>
      <c r="R68" s="21"/>
      <c r="S68" s="21"/>
      <c r="T68" s="21"/>
    </row>
    <row r="69" spans="1:40" hidden="1" x14ac:dyDescent="0.2">
      <c r="A69" s="19" t="s">
        <v>116</v>
      </c>
      <c r="B69" s="20" t="s">
        <v>117</v>
      </c>
      <c r="C69" s="21">
        <v>0</v>
      </c>
      <c r="D69" s="21">
        <v>0</v>
      </c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idden="1" x14ac:dyDescent="0.2">
      <c r="A70" s="19" t="s">
        <v>118</v>
      </c>
      <c r="B70" s="20" t="s">
        <v>119</v>
      </c>
      <c r="C70" s="21">
        <v>0</v>
      </c>
      <c r="D70" s="21">
        <v>0</v>
      </c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8" customHeight="1" x14ac:dyDescent="0.2">
      <c r="A71" s="118" t="s">
        <v>120</v>
      </c>
      <c r="B71" s="119" t="s">
        <v>121</v>
      </c>
      <c r="C71" s="22">
        <f>SUM(C72:C74)</f>
        <v>15930</v>
      </c>
      <c r="D71" s="22">
        <f>SUM(D72:D74)</f>
        <v>17538</v>
      </c>
      <c r="E71" s="21"/>
      <c r="F71" s="21"/>
      <c r="G71" s="21"/>
      <c r="H71" s="21"/>
      <c r="I71" s="21">
        <f t="shared" ref="I71:W71" si="12">SUM(I72:I74)</f>
        <v>730</v>
      </c>
      <c r="J71" s="21">
        <f t="shared" si="12"/>
        <v>0</v>
      </c>
      <c r="K71" s="21">
        <f t="shared" si="12"/>
        <v>0</v>
      </c>
      <c r="L71" s="21">
        <f t="shared" si="12"/>
        <v>0</v>
      </c>
      <c r="M71" s="21">
        <f t="shared" si="12"/>
        <v>0</v>
      </c>
      <c r="N71" s="21">
        <f t="shared" si="12"/>
        <v>0</v>
      </c>
      <c r="O71" s="21">
        <v>15200</v>
      </c>
      <c r="P71" s="21">
        <f t="shared" si="12"/>
        <v>0</v>
      </c>
      <c r="Q71" s="21">
        <f t="shared" si="12"/>
        <v>0</v>
      </c>
      <c r="R71" s="21">
        <f t="shared" si="12"/>
        <v>0</v>
      </c>
      <c r="S71" s="21">
        <f t="shared" si="12"/>
        <v>0</v>
      </c>
      <c r="T71" s="21">
        <f t="shared" si="12"/>
        <v>0</v>
      </c>
      <c r="U71" s="21">
        <f t="shared" si="12"/>
        <v>0</v>
      </c>
      <c r="V71" s="21">
        <f t="shared" si="12"/>
        <v>0</v>
      </c>
      <c r="W71" s="21">
        <f t="shared" si="12"/>
        <v>0</v>
      </c>
    </row>
    <row r="72" spans="1:40" x14ac:dyDescent="0.2">
      <c r="A72" s="118"/>
      <c r="B72" s="120" t="s">
        <v>122</v>
      </c>
      <c r="C72" s="22">
        <v>15480</v>
      </c>
      <c r="D72" s="22">
        <f>15480+1608</f>
        <v>17088</v>
      </c>
      <c r="E72" s="21"/>
      <c r="F72" s="21"/>
      <c r="G72" s="21"/>
      <c r="H72" s="21"/>
      <c r="I72" s="21">
        <v>280</v>
      </c>
      <c r="J72" s="21"/>
      <c r="K72" s="21"/>
      <c r="L72" s="21"/>
      <c r="M72" s="21"/>
      <c r="N72" s="21"/>
      <c r="O72" s="21">
        <v>15200</v>
      </c>
      <c r="P72" s="21"/>
      <c r="Q72" s="21"/>
      <c r="R72" s="21"/>
      <c r="S72" s="21"/>
      <c r="T72" s="21"/>
    </row>
    <row r="73" spans="1:40" x14ac:dyDescent="0.2">
      <c r="A73" s="118"/>
      <c r="B73" s="120" t="s">
        <v>123</v>
      </c>
      <c r="C73" s="22">
        <v>250</v>
      </c>
      <c r="D73" s="22">
        <v>250</v>
      </c>
      <c r="E73" s="21"/>
      <c r="F73" s="21"/>
      <c r="G73" s="21"/>
      <c r="H73" s="21"/>
      <c r="I73" s="21">
        <v>250</v>
      </c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40" x14ac:dyDescent="0.2">
      <c r="A74" s="118"/>
      <c r="B74" s="120" t="s">
        <v>908</v>
      </c>
      <c r="C74" s="22">
        <v>200</v>
      </c>
      <c r="D74" s="22">
        <v>200</v>
      </c>
      <c r="E74" s="21"/>
      <c r="F74" s="21"/>
      <c r="G74" s="21"/>
      <c r="H74" s="21"/>
      <c r="I74" s="21">
        <v>200</v>
      </c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40" ht="18" customHeight="1" x14ac:dyDescent="0.2">
      <c r="A75" s="118" t="s">
        <v>125</v>
      </c>
      <c r="B75" s="119" t="s">
        <v>126</v>
      </c>
      <c r="C75" s="22">
        <f>SUM(C76:C83)</f>
        <v>3715</v>
      </c>
      <c r="D75" s="22">
        <f>SUM(D76:D83)</f>
        <v>4795</v>
      </c>
      <c r="E75" s="21"/>
      <c r="F75" s="21"/>
      <c r="G75" s="21"/>
      <c r="H75" s="21"/>
      <c r="I75" s="21">
        <f t="shared" ref="I75:W75" si="13">SUM(I76:I83)</f>
        <v>2035</v>
      </c>
      <c r="J75" s="21">
        <f t="shared" si="13"/>
        <v>0</v>
      </c>
      <c r="K75" s="21">
        <f t="shared" si="13"/>
        <v>0</v>
      </c>
      <c r="L75" s="21">
        <f t="shared" si="13"/>
        <v>0</v>
      </c>
      <c r="M75" s="21">
        <f t="shared" si="13"/>
        <v>0</v>
      </c>
      <c r="N75" s="21">
        <f t="shared" si="13"/>
        <v>600</v>
      </c>
      <c r="O75" s="21">
        <f t="shared" si="13"/>
        <v>0</v>
      </c>
      <c r="P75" s="21">
        <f t="shared" si="13"/>
        <v>1080</v>
      </c>
      <c r="Q75" s="21">
        <f t="shared" si="13"/>
        <v>0</v>
      </c>
      <c r="R75" s="21">
        <f t="shared" si="13"/>
        <v>0</v>
      </c>
      <c r="S75" s="21">
        <f t="shared" si="13"/>
        <v>0</v>
      </c>
      <c r="T75" s="21">
        <f t="shared" si="13"/>
        <v>0</v>
      </c>
      <c r="U75" s="21">
        <f t="shared" si="13"/>
        <v>0</v>
      </c>
      <c r="V75" s="21">
        <f t="shared" si="13"/>
        <v>0</v>
      </c>
      <c r="W75" s="21">
        <f t="shared" si="13"/>
        <v>0</v>
      </c>
    </row>
    <row r="76" spans="1:40" x14ac:dyDescent="0.2">
      <c r="A76" s="118"/>
      <c r="B76" s="120" t="s">
        <v>127</v>
      </c>
      <c r="C76" s="22">
        <v>150</v>
      </c>
      <c r="D76" s="22">
        <v>150</v>
      </c>
      <c r="E76" s="21"/>
      <c r="F76" s="21"/>
      <c r="G76" s="21"/>
      <c r="H76" s="21"/>
      <c r="I76" s="21">
        <v>150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40" hidden="1" x14ac:dyDescent="0.2">
      <c r="A77" s="19"/>
      <c r="B77" s="30" t="s">
        <v>128</v>
      </c>
      <c r="C77" s="21">
        <v>0</v>
      </c>
      <c r="D77" s="21">
        <v>0</v>
      </c>
      <c r="E77" s="21"/>
      <c r="F77" s="21"/>
      <c r="G77" s="21"/>
      <c r="H77" s="21"/>
      <c r="I77" s="21"/>
      <c r="J77" s="21"/>
      <c r="K77" s="21"/>
      <c r="L77" s="21"/>
      <c r="M77" s="21"/>
      <c r="N77" s="21">
        <v>0</v>
      </c>
      <c r="O77" s="21"/>
      <c r="P77" s="21"/>
      <c r="Q77" s="21"/>
      <c r="R77" s="21"/>
      <c r="S77" s="21"/>
      <c r="T77" s="21"/>
    </row>
    <row r="78" spans="1:40" hidden="1" x14ac:dyDescent="0.2">
      <c r="A78" s="19"/>
      <c r="B78" s="30" t="s">
        <v>129</v>
      </c>
      <c r="C78" s="21">
        <v>0</v>
      </c>
      <c r="D78" s="21">
        <v>0</v>
      </c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40" x14ac:dyDescent="0.2">
      <c r="A79" s="118"/>
      <c r="B79" s="120" t="s">
        <v>130</v>
      </c>
      <c r="C79" s="22">
        <v>79</v>
      </c>
      <c r="D79" s="22">
        <v>79</v>
      </c>
      <c r="E79" s="21"/>
      <c r="F79" s="21"/>
      <c r="G79" s="21"/>
      <c r="H79" s="21"/>
      <c r="I79" s="21">
        <v>79</v>
      </c>
      <c r="J79" s="21"/>
      <c r="K79" s="21"/>
      <c r="L79" s="21"/>
      <c r="M79" s="21"/>
      <c r="N79" s="21">
        <v>0</v>
      </c>
      <c r="O79" s="21"/>
      <c r="P79" s="21"/>
      <c r="Q79" s="21"/>
      <c r="R79" s="21"/>
      <c r="S79" s="21"/>
      <c r="T79" s="21"/>
    </row>
    <row r="80" spans="1:40" hidden="1" x14ac:dyDescent="0.2">
      <c r="A80" s="19"/>
      <c r="B80" s="30" t="s">
        <v>131</v>
      </c>
      <c r="C80" s="21">
        <v>0</v>
      </c>
      <c r="D80" s="21">
        <v>0</v>
      </c>
      <c r="E80" s="21"/>
      <c r="F80" s="21"/>
      <c r="G80" s="21"/>
      <c r="H80" s="21"/>
      <c r="I80" s="21"/>
      <c r="J80" s="21"/>
      <c r="K80" s="21"/>
      <c r="L80" s="21"/>
      <c r="M80" s="21"/>
      <c r="N80" s="21">
        <v>0</v>
      </c>
      <c r="O80" s="21"/>
      <c r="P80" s="21"/>
      <c r="Q80" s="21"/>
      <c r="R80" s="21"/>
      <c r="S80" s="21"/>
      <c r="T80" s="21"/>
    </row>
    <row r="81" spans="1:40" x14ac:dyDescent="0.2">
      <c r="A81" s="118"/>
      <c r="B81" s="120" t="s">
        <v>132</v>
      </c>
      <c r="C81" s="22">
        <v>2058</v>
      </c>
      <c r="D81" s="22">
        <f>2058+1080</f>
        <v>3138</v>
      </c>
      <c r="E81" s="21"/>
      <c r="F81" s="21"/>
      <c r="G81" s="21"/>
      <c r="H81" s="21"/>
      <c r="I81" s="21">
        <v>478</v>
      </c>
      <c r="J81" s="21"/>
      <c r="K81" s="21"/>
      <c r="L81" s="21"/>
      <c r="M81" s="21"/>
      <c r="N81" s="21">
        <v>500</v>
      </c>
      <c r="O81" s="21"/>
      <c r="P81" s="21">
        <v>1080</v>
      </c>
      <c r="Q81" s="21"/>
      <c r="R81" s="21"/>
      <c r="S81" s="21"/>
      <c r="T81" s="21"/>
    </row>
    <row r="82" spans="1:40" x14ac:dyDescent="0.2">
      <c r="A82" s="118"/>
      <c r="B82" s="120" t="s">
        <v>133</v>
      </c>
      <c r="C82" s="22">
        <v>750</v>
      </c>
      <c r="D82" s="22">
        <v>750</v>
      </c>
      <c r="E82" s="21"/>
      <c r="F82" s="21"/>
      <c r="G82" s="21"/>
      <c r="H82" s="21"/>
      <c r="I82" s="21">
        <v>750</v>
      </c>
      <c r="J82" s="21"/>
      <c r="K82" s="21"/>
      <c r="L82" s="21"/>
      <c r="M82" s="21"/>
      <c r="N82" s="21">
        <v>0</v>
      </c>
      <c r="O82" s="21"/>
      <c r="P82" s="21"/>
      <c r="Q82" s="21"/>
      <c r="R82" s="21"/>
      <c r="S82" s="21"/>
      <c r="T82" s="21"/>
    </row>
    <row r="83" spans="1:40" x14ac:dyDescent="0.2">
      <c r="A83" s="118"/>
      <c r="B83" s="120" t="s">
        <v>134</v>
      </c>
      <c r="C83" s="22">
        <v>678</v>
      </c>
      <c r="D83" s="22">
        <v>678</v>
      </c>
      <c r="E83" s="21"/>
      <c r="F83" s="21"/>
      <c r="G83" s="21"/>
      <c r="H83" s="21"/>
      <c r="I83" s="21">
        <v>578</v>
      </c>
      <c r="J83" s="21"/>
      <c r="K83" s="21"/>
      <c r="L83" s="21"/>
      <c r="M83" s="21"/>
      <c r="N83" s="21">
        <v>100</v>
      </c>
      <c r="O83" s="21"/>
      <c r="P83" s="21"/>
      <c r="Q83" s="21"/>
      <c r="R83" s="21"/>
      <c r="S83" s="21"/>
      <c r="T83" s="21"/>
    </row>
    <row r="84" spans="1:40" ht="15.75" customHeight="1" x14ac:dyDescent="0.2">
      <c r="A84" s="36" t="s">
        <v>135</v>
      </c>
      <c r="B84" s="37" t="s">
        <v>136</v>
      </c>
      <c r="C84" s="22">
        <f>+C57+C64+C71+C75</f>
        <v>29849</v>
      </c>
      <c r="D84" s="22">
        <f>+D57+D64+D71+D75</f>
        <v>32537</v>
      </c>
      <c r="E84" s="21"/>
      <c r="F84" s="21"/>
      <c r="G84" s="21"/>
      <c r="H84" s="21"/>
      <c r="I84" s="25">
        <f t="shared" ref="I84:W84" si="14">+I57+I61+I62+I64+I69+I71+I75</f>
        <v>4665</v>
      </c>
      <c r="J84" s="25">
        <f t="shared" si="14"/>
        <v>0</v>
      </c>
      <c r="K84" s="25">
        <f t="shared" si="14"/>
        <v>0</v>
      </c>
      <c r="L84" s="25">
        <f t="shared" si="14"/>
        <v>1454</v>
      </c>
      <c r="M84" s="25">
        <f t="shared" si="14"/>
        <v>3500</v>
      </c>
      <c r="N84" s="25">
        <f t="shared" si="14"/>
        <v>1750</v>
      </c>
      <c r="O84" s="25">
        <f t="shared" si="14"/>
        <v>16050</v>
      </c>
      <c r="P84" s="25">
        <f t="shared" si="14"/>
        <v>1080</v>
      </c>
      <c r="Q84" s="25">
        <f t="shared" si="14"/>
        <v>0</v>
      </c>
      <c r="R84" s="25">
        <f t="shared" si="14"/>
        <v>300</v>
      </c>
      <c r="S84" s="25">
        <f t="shared" si="14"/>
        <v>0</v>
      </c>
      <c r="T84" s="25">
        <f t="shared" si="14"/>
        <v>0</v>
      </c>
      <c r="U84" s="25">
        <f t="shared" si="14"/>
        <v>0</v>
      </c>
      <c r="V84" s="25">
        <f t="shared" si="14"/>
        <v>100</v>
      </c>
      <c r="W84" s="25">
        <f t="shared" si="14"/>
        <v>950</v>
      </c>
    </row>
    <row r="85" spans="1:40" hidden="1" x14ac:dyDescent="0.2">
      <c r="A85" s="19" t="s">
        <v>137</v>
      </c>
      <c r="B85" s="20" t="s">
        <v>138</v>
      </c>
      <c r="C85" s="21">
        <v>0</v>
      </c>
      <c r="D85" s="21">
        <v>0</v>
      </c>
      <c r="E85" s="21"/>
      <c r="F85" s="21"/>
      <c r="G85" s="21"/>
      <c r="H85" s="21"/>
      <c r="I85" s="21">
        <v>0</v>
      </c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8" customHeight="1" x14ac:dyDescent="0.2">
      <c r="A86" s="118" t="s">
        <v>139</v>
      </c>
      <c r="B86" s="119" t="s">
        <v>140</v>
      </c>
      <c r="C86" s="22">
        <f>SUM(C87:C90)</f>
        <v>2000</v>
      </c>
      <c r="D86" s="22">
        <f>SUM(D87:D90)</f>
        <v>2000</v>
      </c>
      <c r="E86" s="21"/>
      <c r="F86" s="21"/>
      <c r="G86" s="21"/>
      <c r="H86" s="21"/>
      <c r="I86" s="21">
        <f t="shared" ref="I86:AD86" si="15">SUM(I87:I90)</f>
        <v>0</v>
      </c>
      <c r="J86" s="21">
        <f t="shared" si="15"/>
        <v>0</v>
      </c>
      <c r="K86" s="21">
        <f t="shared" si="15"/>
        <v>0</v>
      </c>
      <c r="L86" s="21">
        <f t="shared" si="15"/>
        <v>0</v>
      </c>
      <c r="M86" s="21">
        <f t="shared" si="15"/>
        <v>0</v>
      </c>
      <c r="N86" s="21">
        <f t="shared" si="15"/>
        <v>0</v>
      </c>
      <c r="O86" s="21">
        <f t="shared" si="15"/>
        <v>0</v>
      </c>
      <c r="P86" s="21">
        <f t="shared" si="15"/>
        <v>0</v>
      </c>
      <c r="Q86" s="21">
        <f t="shared" si="15"/>
        <v>0</v>
      </c>
      <c r="R86" s="21">
        <f t="shared" si="15"/>
        <v>0</v>
      </c>
      <c r="S86" s="21">
        <v>2000</v>
      </c>
      <c r="T86" s="21">
        <f t="shared" si="15"/>
        <v>0</v>
      </c>
      <c r="U86" s="21">
        <f t="shared" si="15"/>
        <v>0</v>
      </c>
      <c r="V86" s="21">
        <f t="shared" si="15"/>
        <v>0</v>
      </c>
      <c r="W86" s="21">
        <f>SUM(W87:W90)</f>
        <v>0</v>
      </c>
      <c r="X86" s="21">
        <f t="shared" si="15"/>
        <v>0</v>
      </c>
      <c r="Y86" s="21">
        <f t="shared" si="15"/>
        <v>0</v>
      </c>
      <c r="Z86" s="21">
        <f t="shared" si="15"/>
        <v>0</v>
      </c>
      <c r="AA86" s="21">
        <f t="shared" si="15"/>
        <v>0</v>
      </c>
      <c r="AB86" s="21">
        <f t="shared" si="15"/>
        <v>0</v>
      </c>
      <c r="AC86" s="21">
        <f t="shared" si="15"/>
        <v>0</v>
      </c>
      <c r="AD86" s="21">
        <f t="shared" si="15"/>
        <v>0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idden="1" x14ac:dyDescent="0.2">
      <c r="A87" s="19"/>
      <c r="B87" s="30" t="s">
        <v>141</v>
      </c>
      <c r="C87" s="21">
        <v>0</v>
      </c>
      <c r="D87" s="21">
        <v>0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">
      <c r="A88" s="118"/>
      <c r="B88" s="120" t="s">
        <v>142</v>
      </c>
      <c r="C88" s="22">
        <v>2000</v>
      </c>
      <c r="D88" s="22">
        <v>2000</v>
      </c>
      <c r="E88" s="21"/>
      <c r="F88" s="21"/>
      <c r="G88" s="21"/>
      <c r="H88" s="21"/>
      <c r="I88" s="21">
        <v>0</v>
      </c>
      <c r="J88" s="21"/>
      <c r="K88" s="21"/>
      <c r="L88" s="21"/>
      <c r="M88" s="21"/>
      <c r="N88" s="21"/>
      <c r="O88" s="21"/>
      <c r="P88" s="21"/>
      <c r="Q88" s="21"/>
      <c r="R88" s="21"/>
      <c r="S88" s="21">
        <v>2000</v>
      </c>
      <c r="T88" s="2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idden="1" x14ac:dyDescent="0.2">
      <c r="A89" s="19"/>
      <c r="B89" s="30" t="s">
        <v>143</v>
      </c>
      <c r="C89" s="21">
        <v>0</v>
      </c>
      <c r="D89" s="21">
        <v>0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idden="1" x14ac:dyDescent="0.2">
      <c r="A90" s="19"/>
      <c r="B90" s="30" t="s">
        <v>144</v>
      </c>
      <c r="C90" s="21">
        <v>0</v>
      </c>
      <c r="D90" s="21">
        <v>0</v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5.75" customHeight="1" x14ac:dyDescent="0.2">
      <c r="A91" s="36" t="s">
        <v>145</v>
      </c>
      <c r="B91" s="37" t="s">
        <v>146</v>
      </c>
      <c r="C91" s="22">
        <v>2000</v>
      </c>
      <c r="D91" s="22">
        <v>2000</v>
      </c>
      <c r="E91" s="21"/>
      <c r="F91" s="21"/>
      <c r="G91" s="21"/>
      <c r="H91" s="21"/>
      <c r="I91" s="25">
        <f t="shared" ref="I91:U91" si="16">+I85+I86</f>
        <v>0</v>
      </c>
      <c r="J91" s="25">
        <f t="shared" si="16"/>
        <v>0</v>
      </c>
      <c r="K91" s="25">
        <f t="shared" si="16"/>
        <v>0</v>
      </c>
      <c r="L91" s="25">
        <f t="shared" si="16"/>
        <v>0</v>
      </c>
      <c r="M91" s="25">
        <f t="shared" si="16"/>
        <v>0</v>
      </c>
      <c r="N91" s="25">
        <f t="shared" si="16"/>
        <v>0</v>
      </c>
      <c r="O91" s="25">
        <f t="shared" si="16"/>
        <v>0</v>
      </c>
      <c r="P91" s="25">
        <f t="shared" si="16"/>
        <v>0</v>
      </c>
      <c r="Q91" s="25">
        <f t="shared" si="16"/>
        <v>0</v>
      </c>
      <c r="R91" s="25">
        <f t="shared" si="16"/>
        <v>0</v>
      </c>
      <c r="S91" s="25">
        <f t="shared" si="16"/>
        <v>2000</v>
      </c>
      <c r="T91" s="25">
        <f t="shared" si="16"/>
        <v>0</v>
      </c>
      <c r="U91" s="25">
        <f t="shared" si="16"/>
        <v>0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">
      <c r="A92" s="118" t="s">
        <v>147</v>
      </c>
      <c r="B92" s="119" t="s">
        <v>148</v>
      </c>
      <c r="C92" s="22">
        <v>5321</v>
      </c>
      <c r="D92" s="22">
        <f>5321+108</f>
        <v>5429</v>
      </c>
      <c r="E92" s="21"/>
      <c r="F92" s="21"/>
      <c r="G92" s="21"/>
      <c r="H92" s="21"/>
      <c r="I92" s="21">
        <v>2250</v>
      </c>
      <c r="J92" s="21"/>
      <c r="K92" s="21"/>
      <c r="L92" s="21">
        <v>392</v>
      </c>
      <c r="M92" s="21">
        <v>945</v>
      </c>
      <c r="N92" s="21">
        <v>1350</v>
      </c>
      <c r="O92" s="21">
        <v>176</v>
      </c>
      <c r="P92" s="21"/>
      <c r="Q92" s="21"/>
      <c r="R92" s="21">
        <v>181</v>
      </c>
      <c r="S92" s="21"/>
      <c r="T92" s="21"/>
      <c r="V92" s="10">
        <v>27</v>
      </c>
    </row>
    <row r="93" spans="1:40" hidden="1" x14ac:dyDescent="0.2">
      <c r="A93" s="19" t="s">
        <v>149</v>
      </c>
      <c r="B93" s="20" t="s">
        <v>150</v>
      </c>
      <c r="C93" s="21">
        <v>0</v>
      </c>
      <c r="D93" s="21">
        <v>0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40" hidden="1" x14ac:dyDescent="0.2">
      <c r="A94" s="19" t="s">
        <v>151</v>
      </c>
      <c r="B94" s="20" t="s">
        <v>152</v>
      </c>
      <c r="C94" s="21">
        <v>0</v>
      </c>
      <c r="D94" s="21">
        <v>0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idden="1" x14ac:dyDescent="0.2">
      <c r="A95" s="19" t="s">
        <v>153</v>
      </c>
      <c r="B95" s="20" t="s">
        <v>154</v>
      </c>
      <c r="C95" s="21">
        <v>0</v>
      </c>
      <c r="D95" s="21">
        <v>0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idden="1" x14ac:dyDescent="0.2">
      <c r="A96" s="19" t="s">
        <v>155</v>
      </c>
      <c r="B96" s="20" t="s">
        <v>156</v>
      </c>
      <c r="C96" s="21">
        <v>0</v>
      </c>
      <c r="D96" s="21">
        <v>0</v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idden="1" x14ac:dyDescent="0.2">
      <c r="A97" s="19" t="s">
        <v>157</v>
      </c>
      <c r="B97" s="20" t="s">
        <v>158</v>
      </c>
      <c r="C97" s="21">
        <v>0</v>
      </c>
      <c r="D97" s="21">
        <v>0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idden="1" x14ac:dyDescent="0.2">
      <c r="A98" s="19" t="s">
        <v>159</v>
      </c>
      <c r="B98" s="20" t="s">
        <v>160</v>
      </c>
      <c r="C98" s="21">
        <v>0</v>
      </c>
      <c r="D98" s="21">
        <v>0</v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idden="1" x14ac:dyDescent="0.2">
      <c r="A99" s="19" t="s">
        <v>161</v>
      </c>
      <c r="B99" s="20" t="s">
        <v>162</v>
      </c>
      <c r="C99" s="21">
        <v>0</v>
      </c>
      <c r="D99" s="21">
        <v>0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idden="1" x14ac:dyDescent="0.2">
      <c r="A100" s="19" t="s">
        <v>163</v>
      </c>
      <c r="B100" s="20" t="s">
        <v>164</v>
      </c>
      <c r="C100" s="21">
        <v>0</v>
      </c>
      <c r="D100" s="21">
        <v>0</v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">
      <c r="A101" s="118" t="s">
        <v>165</v>
      </c>
      <c r="B101" s="119" t="s">
        <v>166</v>
      </c>
      <c r="C101" s="22">
        <f>SUM(C102:C104)</f>
        <v>950</v>
      </c>
      <c r="D101" s="22">
        <f>SUM(D102:D104)</f>
        <v>950</v>
      </c>
      <c r="E101" s="21"/>
      <c r="F101" s="21"/>
      <c r="G101" s="21"/>
      <c r="H101" s="21"/>
      <c r="I101" s="21">
        <v>500</v>
      </c>
      <c r="J101" s="21">
        <f t="shared" ref="J101:W101" si="17">SUM(J102:J104)</f>
        <v>0</v>
      </c>
      <c r="K101" s="21">
        <f t="shared" si="17"/>
        <v>0</v>
      </c>
      <c r="L101" s="21">
        <f t="shared" si="17"/>
        <v>0</v>
      </c>
      <c r="M101" s="21">
        <f t="shared" si="17"/>
        <v>0</v>
      </c>
      <c r="N101" s="21">
        <f t="shared" si="17"/>
        <v>450</v>
      </c>
      <c r="O101" s="21">
        <f t="shared" si="17"/>
        <v>0</v>
      </c>
      <c r="P101" s="21">
        <f t="shared" si="17"/>
        <v>0</v>
      </c>
      <c r="Q101" s="21">
        <f t="shared" si="17"/>
        <v>0</v>
      </c>
      <c r="R101" s="21">
        <f t="shared" si="17"/>
        <v>0</v>
      </c>
      <c r="S101" s="21">
        <f t="shared" si="17"/>
        <v>0</v>
      </c>
      <c r="T101" s="21">
        <f t="shared" si="17"/>
        <v>0</v>
      </c>
      <c r="U101" s="21">
        <f t="shared" si="17"/>
        <v>0</v>
      </c>
      <c r="V101" s="21">
        <f t="shared" si="17"/>
        <v>0</v>
      </c>
      <c r="W101" s="21">
        <f t="shared" si="17"/>
        <v>0</v>
      </c>
    </row>
    <row r="102" spans="1:40" hidden="1" x14ac:dyDescent="0.2">
      <c r="A102" s="19"/>
      <c r="B102" s="30" t="s">
        <v>167</v>
      </c>
      <c r="C102" s="21">
        <v>0</v>
      </c>
      <c r="D102" s="21">
        <v>0</v>
      </c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40" hidden="1" x14ac:dyDescent="0.2">
      <c r="A103" s="19"/>
      <c r="B103" s="30" t="s">
        <v>168</v>
      </c>
      <c r="C103" s="21">
        <v>0</v>
      </c>
      <c r="D103" s="21">
        <v>0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0" x14ac:dyDescent="0.2">
      <c r="A104" s="118"/>
      <c r="B104" s="120" t="s">
        <v>166</v>
      </c>
      <c r="C104" s="22">
        <v>950</v>
      </c>
      <c r="D104" s="22">
        <v>950</v>
      </c>
      <c r="E104" s="21"/>
      <c r="F104" s="21"/>
      <c r="G104" s="21"/>
      <c r="H104" s="21"/>
      <c r="I104" s="21">
        <v>500</v>
      </c>
      <c r="J104" s="21"/>
      <c r="K104" s="21"/>
      <c r="L104" s="21"/>
      <c r="M104" s="21"/>
      <c r="N104" s="21">
        <v>450</v>
      </c>
      <c r="O104" s="21"/>
      <c r="P104" s="21"/>
      <c r="Q104" s="21"/>
      <c r="R104" s="21"/>
      <c r="S104" s="21">
        <v>0</v>
      </c>
      <c r="T104" s="21"/>
    </row>
    <row r="105" spans="1:40" ht="15.75" customHeight="1" x14ac:dyDescent="0.2">
      <c r="A105" s="36" t="s">
        <v>169</v>
      </c>
      <c r="B105" s="37" t="s">
        <v>170</v>
      </c>
      <c r="C105" s="22">
        <f>+C92+C93+C94+C97+C101</f>
        <v>6271</v>
      </c>
      <c r="D105" s="22">
        <f>+D92+D93+D94+D97+D101</f>
        <v>6379</v>
      </c>
      <c r="E105" s="21"/>
      <c r="F105" s="21"/>
      <c r="G105" s="21"/>
      <c r="H105" s="21"/>
      <c r="I105" s="25">
        <f t="shared" ref="I105:W105" si="18">+I92+I93+I94+I97+I101</f>
        <v>2750</v>
      </c>
      <c r="J105" s="25">
        <f t="shared" si="18"/>
        <v>0</v>
      </c>
      <c r="K105" s="25">
        <f t="shared" si="18"/>
        <v>0</v>
      </c>
      <c r="L105" s="25">
        <f t="shared" si="18"/>
        <v>392</v>
      </c>
      <c r="M105" s="25">
        <f t="shared" si="18"/>
        <v>945</v>
      </c>
      <c r="N105" s="25">
        <f t="shared" si="18"/>
        <v>1800</v>
      </c>
      <c r="O105" s="25">
        <f t="shared" si="18"/>
        <v>176</v>
      </c>
      <c r="P105" s="25">
        <f t="shared" si="18"/>
        <v>0</v>
      </c>
      <c r="Q105" s="25">
        <f t="shared" si="18"/>
        <v>0</v>
      </c>
      <c r="R105" s="25">
        <f t="shared" si="18"/>
        <v>181</v>
      </c>
      <c r="S105" s="25">
        <f t="shared" si="18"/>
        <v>0</v>
      </c>
      <c r="T105" s="25">
        <f t="shared" si="18"/>
        <v>0</v>
      </c>
      <c r="U105" s="25">
        <f t="shared" si="18"/>
        <v>0</v>
      </c>
      <c r="V105" s="25">
        <f t="shared" si="18"/>
        <v>27</v>
      </c>
      <c r="W105" s="25">
        <f t="shared" si="18"/>
        <v>0</v>
      </c>
    </row>
    <row r="106" spans="1:40" s="29" customFormat="1" ht="21.75" customHeight="1" x14ac:dyDescent="0.2">
      <c r="A106" s="26" t="s">
        <v>171</v>
      </c>
      <c r="B106" s="27" t="s">
        <v>172</v>
      </c>
      <c r="C106" s="22">
        <f>+C48+C56+C84+C91+C105</f>
        <v>41922</v>
      </c>
      <c r="D106" s="22">
        <f>+D48+D56+D84+D91+D105+D61</f>
        <v>45118</v>
      </c>
      <c r="E106" s="104"/>
      <c r="F106" s="104"/>
      <c r="G106" s="104"/>
      <c r="H106" s="104"/>
      <c r="I106" s="28">
        <f t="shared" ref="I106:W106" si="19">+I48+I56+I84+I91+I105</f>
        <v>9095</v>
      </c>
      <c r="J106" s="28">
        <f t="shared" si="19"/>
        <v>0</v>
      </c>
      <c r="K106" s="28">
        <f t="shared" si="19"/>
        <v>0</v>
      </c>
      <c r="L106" s="28">
        <f t="shared" si="19"/>
        <v>1846</v>
      </c>
      <c r="M106" s="28">
        <f t="shared" si="19"/>
        <v>4445</v>
      </c>
      <c r="N106" s="28">
        <f t="shared" si="19"/>
        <v>5500</v>
      </c>
      <c r="O106" s="28">
        <f t="shared" si="19"/>
        <v>16326</v>
      </c>
      <c r="P106" s="28">
        <f t="shared" si="19"/>
        <v>1080</v>
      </c>
      <c r="Q106" s="28">
        <f t="shared" si="19"/>
        <v>0</v>
      </c>
      <c r="R106" s="28">
        <f t="shared" si="19"/>
        <v>553</v>
      </c>
      <c r="S106" s="28">
        <f t="shared" si="19"/>
        <v>2000</v>
      </c>
      <c r="T106" s="28">
        <f t="shared" si="19"/>
        <v>0</v>
      </c>
      <c r="U106" s="28">
        <f t="shared" si="19"/>
        <v>0</v>
      </c>
      <c r="V106" s="28">
        <f t="shared" si="19"/>
        <v>127</v>
      </c>
      <c r="W106" s="28">
        <f t="shared" si="19"/>
        <v>950</v>
      </c>
    </row>
    <row r="107" spans="1:40" hidden="1" outlineLevel="1" x14ac:dyDescent="0.2">
      <c r="A107" s="19" t="s">
        <v>173</v>
      </c>
      <c r="B107" s="20" t="s">
        <v>174</v>
      </c>
      <c r="C107" s="21">
        <v>0</v>
      </c>
      <c r="D107" s="21">
        <v>0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idden="1" outlineLevel="1" x14ac:dyDescent="0.2">
      <c r="A108" s="19" t="s">
        <v>175</v>
      </c>
      <c r="B108" s="20" t="s">
        <v>176</v>
      </c>
      <c r="C108" s="21">
        <v>0</v>
      </c>
      <c r="D108" s="21">
        <v>0</v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idden="1" outlineLevel="1" x14ac:dyDescent="0.2">
      <c r="A109" s="19" t="s">
        <v>177</v>
      </c>
      <c r="B109" s="20" t="s">
        <v>178</v>
      </c>
      <c r="C109" s="21">
        <v>0</v>
      </c>
      <c r="D109" s="21">
        <v>0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idden="1" outlineLevel="1" x14ac:dyDescent="0.2">
      <c r="A110" s="19" t="s">
        <v>179</v>
      </c>
      <c r="B110" s="20" t="s">
        <v>180</v>
      </c>
      <c r="C110" s="21">
        <v>0</v>
      </c>
      <c r="D110" s="21">
        <v>0</v>
      </c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idden="1" outlineLevel="1" x14ac:dyDescent="0.2">
      <c r="A111" s="19" t="s">
        <v>181</v>
      </c>
      <c r="B111" s="20" t="s">
        <v>182</v>
      </c>
      <c r="C111" s="21">
        <v>0</v>
      </c>
      <c r="D111" s="21">
        <v>0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idden="1" outlineLevel="1" x14ac:dyDescent="0.2">
      <c r="A112" s="19" t="s">
        <v>183</v>
      </c>
      <c r="B112" s="20" t="s">
        <v>184</v>
      </c>
      <c r="C112" s="21">
        <v>0</v>
      </c>
      <c r="D112" s="21">
        <v>0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idden="1" outlineLevel="1" x14ac:dyDescent="0.2">
      <c r="A113" s="19" t="s">
        <v>185</v>
      </c>
      <c r="B113" s="20" t="s">
        <v>186</v>
      </c>
      <c r="C113" s="21">
        <v>0</v>
      </c>
      <c r="D113" s="21">
        <v>0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idden="1" outlineLevel="1" x14ac:dyDescent="0.2">
      <c r="A114" s="19" t="s">
        <v>187</v>
      </c>
      <c r="B114" s="20" t="s">
        <v>188</v>
      </c>
      <c r="C114" s="21">
        <v>0</v>
      </c>
      <c r="D114" s="21">
        <v>0</v>
      </c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idden="1" outlineLevel="1" x14ac:dyDescent="0.2">
      <c r="A115" s="19" t="s">
        <v>189</v>
      </c>
      <c r="B115" s="20" t="s">
        <v>190</v>
      </c>
      <c r="C115" s="21">
        <v>0</v>
      </c>
      <c r="D115" s="21">
        <v>0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idden="1" outlineLevel="1" x14ac:dyDescent="0.2">
      <c r="A116" s="19" t="s">
        <v>191</v>
      </c>
      <c r="B116" s="20" t="s">
        <v>192</v>
      </c>
      <c r="C116" s="21">
        <v>0</v>
      </c>
      <c r="D116" s="21">
        <v>0</v>
      </c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idden="1" outlineLevel="1" x14ac:dyDescent="0.2">
      <c r="A117" s="19" t="s">
        <v>193</v>
      </c>
      <c r="B117" s="20" t="s">
        <v>194</v>
      </c>
      <c r="C117" s="21">
        <v>0</v>
      </c>
      <c r="D117" s="21">
        <v>0</v>
      </c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idden="1" outlineLevel="1" x14ac:dyDescent="0.2">
      <c r="A118" s="19" t="s">
        <v>195</v>
      </c>
      <c r="B118" s="20" t="s">
        <v>196</v>
      </c>
      <c r="C118" s="21">
        <v>0</v>
      </c>
      <c r="D118" s="21">
        <v>0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idden="1" outlineLevel="1" x14ac:dyDescent="0.2">
      <c r="A119" s="19" t="s">
        <v>197</v>
      </c>
      <c r="B119" s="20" t="s">
        <v>198</v>
      </c>
      <c r="C119" s="21">
        <v>0</v>
      </c>
      <c r="D119" s="21">
        <v>0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idden="1" outlineLevel="1" x14ac:dyDescent="0.2">
      <c r="A120" s="19" t="s">
        <v>199</v>
      </c>
      <c r="B120" s="20" t="s">
        <v>200</v>
      </c>
      <c r="C120" s="21">
        <v>0</v>
      </c>
      <c r="D120" s="21">
        <v>0</v>
      </c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idden="1" outlineLevel="1" x14ac:dyDescent="0.2">
      <c r="A121" s="19" t="s">
        <v>201</v>
      </c>
      <c r="B121" s="20" t="s">
        <v>202</v>
      </c>
      <c r="C121" s="21">
        <v>0</v>
      </c>
      <c r="D121" s="21">
        <v>0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idden="1" outlineLevel="1" x14ac:dyDescent="0.2">
      <c r="A122" s="19" t="s">
        <v>203</v>
      </c>
      <c r="B122" s="20" t="s">
        <v>204</v>
      </c>
      <c r="C122" s="21">
        <v>0</v>
      </c>
      <c r="D122" s="21">
        <v>0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idden="1" outlineLevel="1" x14ac:dyDescent="0.2">
      <c r="A123" s="19" t="s">
        <v>205</v>
      </c>
      <c r="B123" s="20" t="s">
        <v>206</v>
      </c>
      <c r="C123" s="21">
        <v>0</v>
      </c>
      <c r="D123" s="21">
        <v>0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idden="1" outlineLevel="1" x14ac:dyDescent="0.2">
      <c r="A124" s="19" t="s">
        <v>207</v>
      </c>
      <c r="B124" s="20" t="s">
        <v>208</v>
      </c>
      <c r="C124" s="21">
        <v>0</v>
      </c>
      <c r="D124" s="21">
        <v>0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25.5" hidden="1" outlineLevel="1" x14ac:dyDescent="0.2">
      <c r="A125" s="19" t="s">
        <v>209</v>
      </c>
      <c r="B125" s="20" t="s">
        <v>210</v>
      </c>
      <c r="C125" s="21">
        <v>0</v>
      </c>
      <c r="D125" s="21">
        <v>0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idden="1" outlineLevel="1" x14ac:dyDescent="0.2">
      <c r="A126" s="19" t="s">
        <v>211</v>
      </c>
      <c r="B126" s="20" t="s">
        <v>212</v>
      </c>
      <c r="C126" s="21">
        <v>0</v>
      </c>
      <c r="D126" s="21">
        <v>0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idden="1" outlineLevel="1" x14ac:dyDescent="0.2">
      <c r="A127" s="19" t="s">
        <v>213</v>
      </c>
      <c r="B127" s="20" t="s">
        <v>214</v>
      </c>
      <c r="C127" s="21">
        <v>0</v>
      </c>
      <c r="D127" s="21">
        <v>0</v>
      </c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idden="1" outlineLevel="1" x14ac:dyDescent="0.2">
      <c r="A128" s="19" t="s">
        <v>215</v>
      </c>
      <c r="B128" s="20" t="s">
        <v>216</v>
      </c>
      <c r="C128" s="21">
        <v>0</v>
      </c>
      <c r="D128" s="21">
        <v>0</v>
      </c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idden="1" outlineLevel="1" x14ac:dyDescent="0.2">
      <c r="A129" s="19" t="s">
        <v>217</v>
      </c>
      <c r="B129" s="20" t="s">
        <v>218</v>
      </c>
      <c r="C129" s="21">
        <v>0</v>
      </c>
      <c r="D129" s="21">
        <v>0</v>
      </c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38.25" hidden="1" outlineLevel="1" x14ac:dyDescent="0.2">
      <c r="A130" s="19" t="s">
        <v>219</v>
      </c>
      <c r="B130" s="20" t="s">
        <v>220</v>
      </c>
      <c r="C130" s="21">
        <v>0</v>
      </c>
      <c r="D130" s="21">
        <v>0</v>
      </c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25.5" hidden="1" outlineLevel="1" x14ac:dyDescent="0.2">
      <c r="A131" s="19" t="s">
        <v>221</v>
      </c>
      <c r="B131" s="20" t="s">
        <v>222</v>
      </c>
      <c r="C131" s="21">
        <v>0</v>
      </c>
      <c r="D131" s="21">
        <v>0</v>
      </c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idden="1" outlineLevel="1" x14ac:dyDescent="0.2">
      <c r="A132" s="19" t="s">
        <v>223</v>
      </c>
      <c r="B132" s="20" t="s">
        <v>224</v>
      </c>
      <c r="C132" s="21">
        <v>0</v>
      </c>
      <c r="D132" s="21">
        <v>0</v>
      </c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idden="1" outlineLevel="1" x14ac:dyDescent="0.2">
      <c r="A133" s="19" t="s">
        <v>225</v>
      </c>
      <c r="B133" s="20" t="s">
        <v>226</v>
      </c>
      <c r="C133" s="21">
        <v>0</v>
      </c>
      <c r="D133" s="21">
        <v>0</v>
      </c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idden="1" outlineLevel="1" x14ac:dyDescent="0.2">
      <c r="A134" s="19" t="s">
        <v>227</v>
      </c>
      <c r="B134" s="20" t="s">
        <v>228</v>
      </c>
      <c r="C134" s="21">
        <v>0</v>
      </c>
      <c r="D134" s="21">
        <v>0</v>
      </c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idden="1" outlineLevel="1" x14ac:dyDescent="0.2">
      <c r="A135" s="19" t="s">
        <v>229</v>
      </c>
      <c r="B135" s="20" t="s">
        <v>230</v>
      </c>
      <c r="C135" s="21">
        <v>0</v>
      </c>
      <c r="D135" s="21">
        <v>0</v>
      </c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idden="1" outlineLevel="1" x14ac:dyDescent="0.2">
      <c r="A136" s="19" t="s">
        <v>231</v>
      </c>
      <c r="B136" s="20" t="s">
        <v>232</v>
      </c>
      <c r="C136" s="21">
        <v>0</v>
      </c>
      <c r="D136" s="21">
        <v>0</v>
      </c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idden="1" outlineLevel="1" x14ac:dyDescent="0.2">
      <c r="A137" s="19" t="s">
        <v>233</v>
      </c>
      <c r="B137" s="20" t="s">
        <v>234</v>
      </c>
      <c r="C137" s="21">
        <v>0</v>
      </c>
      <c r="D137" s="21">
        <v>0</v>
      </c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idden="1" outlineLevel="1" x14ac:dyDescent="0.2">
      <c r="A138" s="19" t="s">
        <v>235</v>
      </c>
      <c r="B138" s="20" t="s">
        <v>236</v>
      </c>
      <c r="C138" s="21">
        <v>0</v>
      </c>
      <c r="D138" s="21">
        <v>0</v>
      </c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idden="1" outlineLevel="1" x14ac:dyDescent="0.2">
      <c r="A139" s="19" t="s">
        <v>237</v>
      </c>
      <c r="B139" s="20" t="s">
        <v>238</v>
      </c>
      <c r="C139" s="21">
        <v>0</v>
      </c>
      <c r="D139" s="21">
        <v>0</v>
      </c>
      <c r="E139" s="21"/>
      <c r="F139" s="21"/>
      <c r="G139" s="21"/>
      <c r="H139" s="21"/>
      <c r="I139" s="21">
        <f t="shared" ref="I139:U139" si="20">SUM(I140:I145)</f>
        <v>0</v>
      </c>
      <c r="J139" s="21">
        <f t="shared" si="20"/>
        <v>0</v>
      </c>
      <c r="K139" s="21">
        <f t="shared" si="20"/>
        <v>0</v>
      </c>
      <c r="L139" s="21">
        <f t="shared" si="20"/>
        <v>0</v>
      </c>
      <c r="M139" s="21">
        <f t="shared" si="20"/>
        <v>0</v>
      </c>
      <c r="N139" s="21">
        <f t="shared" si="20"/>
        <v>0</v>
      </c>
      <c r="O139" s="21">
        <f t="shared" si="20"/>
        <v>0</v>
      </c>
      <c r="P139" s="21">
        <f t="shared" si="20"/>
        <v>0</v>
      </c>
      <c r="Q139" s="21">
        <f t="shared" si="20"/>
        <v>0</v>
      </c>
      <c r="R139" s="21">
        <f t="shared" si="20"/>
        <v>0</v>
      </c>
      <c r="S139" s="21">
        <f t="shared" si="20"/>
        <v>0</v>
      </c>
      <c r="T139" s="21">
        <f t="shared" si="20"/>
        <v>0</v>
      </c>
      <c r="U139" s="21">
        <f t="shared" si="20"/>
        <v>0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idden="1" outlineLevel="1" x14ac:dyDescent="0.2">
      <c r="A140" s="19" t="s">
        <v>239</v>
      </c>
      <c r="B140" s="20" t="s">
        <v>240</v>
      </c>
      <c r="C140" s="21">
        <v>0</v>
      </c>
      <c r="D140" s="21">
        <v>0</v>
      </c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idden="1" outlineLevel="1" x14ac:dyDescent="0.2">
      <c r="A141" s="19" t="s">
        <v>241</v>
      </c>
      <c r="B141" s="20" t="s">
        <v>242</v>
      </c>
      <c r="C141" s="21">
        <v>0</v>
      </c>
      <c r="D141" s="21">
        <v>0</v>
      </c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idden="1" outlineLevel="1" x14ac:dyDescent="0.2">
      <c r="A142" s="19" t="s">
        <v>243</v>
      </c>
      <c r="B142" s="20" t="s">
        <v>244</v>
      </c>
      <c r="C142" s="21">
        <v>0</v>
      </c>
      <c r="D142" s="21">
        <v>0</v>
      </c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idden="1" outlineLevel="1" x14ac:dyDescent="0.2">
      <c r="A143" s="19" t="s">
        <v>245</v>
      </c>
      <c r="B143" s="20" t="s">
        <v>246</v>
      </c>
      <c r="C143" s="21">
        <v>0</v>
      </c>
      <c r="D143" s="21">
        <v>0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25.5" hidden="1" outlineLevel="1" x14ac:dyDescent="0.2">
      <c r="A144" s="19" t="s">
        <v>247</v>
      </c>
      <c r="B144" s="20" t="s">
        <v>248</v>
      </c>
      <c r="C144" s="21">
        <v>0</v>
      </c>
      <c r="D144" s="21">
        <v>0</v>
      </c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25.5" hidden="1" outlineLevel="1" x14ac:dyDescent="0.2">
      <c r="A145" s="19" t="s">
        <v>249</v>
      </c>
      <c r="B145" s="20" t="s">
        <v>250</v>
      </c>
      <c r="C145" s="21">
        <v>0</v>
      </c>
      <c r="D145" s="21">
        <v>0</v>
      </c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idden="1" outlineLevel="1" x14ac:dyDescent="0.2">
      <c r="A146" s="19" t="s">
        <v>251</v>
      </c>
      <c r="B146" s="20" t="s">
        <v>252</v>
      </c>
      <c r="C146" s="21">
        <v>0</v>
      </c>
      <c r="D146" s="21">
        <v>0</v>
      </c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idden="1" outlineLevel="1" x14ac:dyDescent="0.2">
      <c r="A147" s="19" t="s">
        <v>253</v>
      </c>
      <c r="B147" s="20" t="s">
        <v>254</v>
      </c>
      <c r="C147" s="21">
        <v>0</v>
      </c>
      <c r="D147" s="21">
        <v>0</v>
      </c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idden="1" outlineLevel="1" x14ac:dyDescent="0.2">
      <c r="A148" s="19" t="s">
        <v>255</v>
      </c>
      <c r="B148" s="20" t="s">
        <v>256</v>
      </c>
      <c r="C148" s="21">
        <v>0</v>
      </c>
      <c r="D148" s="21">
        <v>0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outlineLevel="1" x14ac:dyDescent="0.2">
      <c r="A149" s="118" t="s">
        <v>257</v>
      </c>
      <c r="B149" s="119" t="s">
        <v>258</v>
      </c>
      <c r="C149" s="22">
        <v>5000</v>
      </c>
      <c r="D149" s="22">
        <v>5000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103">
        <v>5000</v>
      </c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idden="1" outlineLevel="1" x14ac:dyDescent="0.2">
      <c r="A150" s="19" t="s">
        <v>259</v>
      </c>
      <c r="B150" s="20" t="s">
        <v>260</v>
      </c>
      <c r="C150" s="21">
        <v>0</v>
      </c>
      <c r="D150" s="21">
        <v>0</v>
      </c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idden="1" outlineLevel="1" x14ac:dyDescent="0.2">
      <c r="A151" s="19" t="s">
        <v>261</v>
      </c>
      <c r="B151" s="20" t="s">
        <v>262</v>
      </c>
      <c r="C151" s="21">
        <v>0</v>
      </c>
      <c r="D151" s="21">
        <v>0</v>
      </c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idden="1" outlineLevel="1" x14ac:dyDescent="0.2">
      <c r="A152" s="19" t="s">
        <v>263</v>
      </c>
      <c r="B152" s="20" t="s">
        <v>264</v>
      </c>
      <c r="C152" s="21">
        <v>0</v>
      </c>
      <c r="D152" s="21">
        <v>0</v>
      </c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idden="1" outlineLevel="1" x14ac:dyDescent="0.2">
      <c r="A153" s="19" t="s">
        <v>265</v>
      </c>
      <c r="B153" s="20" t="s">
        <v>266</v>
      </c>
      <c r="C153" s="21">
        <v>0</v>
      </c>
      <c r="D153" s="21">
        <v>0</v>
      </c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idden="1" outlineLevel="1" x14ac:dyDescent="0.2">
      <c r="A154" s="19" t="s">
        <v>267</v>
      </c>
      <c r="B154" s="20" t="s">
        <v>268</v>
      </c>
      <c r="C154" s="21">
        <v>0</v>
      </c>
      <c r="D154" s="21">
        <v>0</v>
      </c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25.5" hidden="1" outlineLevel="1" x14ac:dyDescent="0.2">
      <c r="A155" s="19" t="s">
        <v>269</v>
      </c>
      <c r="B155" s="20" t="s">
        <v>270</v>
      </c>
      <c r="C155" s="21">
        <v>0</v>
      </c>
      <c r="D155" s="21">
        <v>0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25.5" hidden="1" outlineLevel="1" x14ac:dyDescent="0.2">
      <c r="A156" s="19" t="s">
        <v>271</v>
      </c>
      <c r="B156" s="20" t="s">
        <v>272</v>
      </c>
      <c r="C156" s="21">
        <v>0</v>
      </c>
      <c r="D156" s="21">
        <v>0</v>
      </c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25.5" hidden="1" outlineLevel="1" x14ac:dyDescent="0.2">
      <c r="A157" s="19" t="s">
        <v>273</v>
      </c>
      <c r="B157" s="20" t="s">
        <v>274</v>
      </c>
      <c r="C157" s="21">
        <v>0</v>
      </c>
      <c r="D157" s="21">
        <v>0</v>
      </c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idden="1" outlineLevel="1" x14ac:dyDescent="0.2">
      <c r="A158" s="19" t="s">
        <v>275</v>
      </c>
      <c r="B158" s="20" t="s">
        <v>276</v>
      </c>
      <c r="C158" s="21">
        <v>0</v>
      </c>
      <c r="D158" s="21">
        <v>0</v>
      </c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25.5" hidden="1" outlineLevel="1" x14ac:dyDescent="0.2">
      <c r="A159" s="19" t="s">
        <v>277</v>
      </c>
      <c r="B159" s="20" t="s">
        <v>278</v>
      </c>
      <c r="C159" s="21">
        <v>0</v>
      </c>
      <c r="D159" s="21">
        <v>0</v>
      </c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idden="1" outlineLevel="1" x14ac:dyDescent="0.2">
      <c r="A160" s="19" t="s">
        <v>279</v>
      </c>
      <c r="B160" s="20" t="s">
        <v>280</v>
      </c>
      <c r="C160" s="21">
        <v>0</v>
      </c>
      <c r="D160" s="21">
        <v>0</v>
      </c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idden="1" outlineLevel="1" x14ac:dyDescent="0.2">
      <c r="A161" s="19" t="s">
        <v>281</v>
      </c>
      <c r="B161" s="20" t="s">
        <v>282</v>
      </c>
      <c r="C161" s="21">
        <v>0</v>
      </c>
      <c r="D161" s="21">
        <v>0</v>
      </c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idden="1" outlineLevel="1" x14ac:dyDescent="0.2">
      <c r="A162" s="19" t="s">
        <v>283</v>
      </c>
      <c r="B162" s="20" t="s">
        <v>284</v>
      </c>
      <c r="C162" s="21">
        <v>0</v>
      </c>
      <c r="D162" s="21">
        <v>0</v>
      </c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idden="1" outlineLevel="1" x14ac:dyDescent="0.2">
      <c r="A163" s="19" t="s">
        <v>285</v>
      </c>
      <c r="B163" s="20" t="s">
        <v>286</v>
      </c>
      <c r="C163" s="21">
        <v>0</v>
      </c>
      <c r="D163" s="21">
        <v>0</v>
      </c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idden="1" outlineLevel="1" x14ac:dyDescent="0.2">
      <c r="A164" s="19" t="s">
        <v>287</v>
      </c>
      <c r="B164" s="20" t="s">
        <v>288</v>
      </c>
      <c r="C164" s="21">
        <v>0</v>
      </c>
      <c r="D164" s="21">
        <v>0</v>
      </c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idden="1" outlineLevel="1" x14ac:dyDescent="0.2">
      <c r="A165" s="19" t="s">
        <v>289</v>
      </c>
      <c r="B165" s="20" t="s">
        <v>290</v>
      </c>
      <c r="C165" s="21">
        <v>0</v>
      </c>
      <c r="D165" s="21">
        <v>0</v>
      </c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idden="1" outlineLevel="1" x14ac:dyDescent="0.2">
      <c r="A166" s="19" t="s">
        <v>291</v>
      </c>
      <c r="B166" s="20" t="s">
        <v>292</v>
      </c>
      <c r="C166" s="21">
        <v>0</v>
      </c>
      <c r="D166" s="21">
        <v>0</v>
      </c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25.5" hidden="1" outlineLevel="1" x14ac:dyDescent="0.2">
      <c r="A167" s="19" t="s">
        <v>293</v>
      </c>
      <c r="B167" s="20" t="s">
        <v>294</v>
      </c>
      <c r="C167" s="21">
        <v>0</v>
      </c>
      <c r="D167" s="21">
        <v>0</v>
      </c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idden="1" outlineLevel="1" x14ac:dyDescent="0.2">
      <c r="A168" s="19" t="s">
        <v>295</v>
      </c>
      <c r="B168" s="20" t="s">
        <v>296</v>
      </c>
      <c r="C168" s="21">
        <v>0</v>
      </c>
      <c r="D168" s="21">
        <v>0</v>
      </c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idden="1" outlineLevel="1" x14ac:dyDescent="0.2">
      <c r="A169" s="19" t="s">
        <v>297</v>
      </c>
      <c r="B169" s="20" t="s">
        <v>298</v>
      </c>
      <c r="C169" s="21">
        <v>0</v>
      </c>
      <c r="D169" s="21">
        <v>0</v>
      </c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idden="1" outlineLevel="1" x14ac:dyDescent="0.2">
      <c r="A170" s="19" t="s">
        <v>299</v>
      </c>
      <c r="B170" s="20" t="s">
        <v>300</v>
      </c>
      <c r="C170" s="21">
        <v>0</v>
      </c>
      <c r="D170" s="21">
        <v>0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25.5" outlineLevel="1" x14ac:dyDescent="0.2">
      <c r="A171" s="118" t="s">
        <v>301</v>
      </c>
      <c r="B171" s="119" t="s">
        <v>302</v>
      </c>
      <c r="C171" s="22">
        <v>5000</v>
      </c>
      <c r="D171" s="22">
        <v>5000</v>
      </c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1">
        <v>5000</v>
      </c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25.5" hidden="1" outlineLevel="1" x14ac:dyDescent="0.2">
      <c r="A172" s="19" t="s">
        <v>303</v>
      </c>
      <c r="B172" s="20" t="s">
        <v>304</v>
      </c>
      <c r="C172" s="21">
        <v>0</v>
      </c>
      <c r="D172" s="21">
        <v>0</v>
      </c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s="29" customFormat="1" ht="22.5" customHeight="1" collapsed="1" x14ac:dyDescent="0.2">
      <c r="A173" s="26" t="s">
        <v>305</v>
      </c>
      <c r="B173" s="27" t="s">
        <v>306</v>
      </c>
      <c r="C173" s="22">
        <f>+C149</f>
        <v>5000</v>
      </c>
      <c r="D173" s="22">
        <f>+D149</f>
        <v>5000</v>
      </c>
      <c r="E173" s="104"/>
      <c r="F173" s="104"/>
      <c r="G173" s="104"/>
      <c r="H173" s="104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87">
        <f>SUM(U171:U172)</f>
        <v>5000</v>
      </c>
    </row>
    <row r="174" spans="1:40" hidden="1" outlineLevel="1" x14ac:dyDescent="0.2">
      <c r="A174" s="19" t="s">
        <v>307</v>
      </c>
      <c r="B174" s="20" t="s">
        <v>308</v>
      </c>
      <c r="C174" s="21">
        <v>0</v>
      </c>
      <c r="D174" s="21">
        <v>0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idden="1" outlineLevel="1" x14ac:dyDescent="0.2">
      <c r="A175" s="19" t="s">
        <v>309</v>
      </c>
      <c r="B175" s="20" t="s">
        <v>310</v>
      </c>
      <c r="C175" s="21">
        <v>0</v>
      </c>
      <c r="D175" s="21">
        <v>0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outlineLevel="1" x14ac:dyDescent="0.2">
      <c r="A176" s="19" t="s">
        <v>311</v>
      </c>
      <c r="B176" s="20" t="s">
        <v>312</v>
      </c>
      <c r="C176" s="21">
        <v>0</v>
      </c>
      <c r="D176" s="21">
        <v>2145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40" ht="25.5" hidden="1" outlineLevel="1" x14ac:dyDescent="0.2">
      <c r="A177" s="19" t="s">
        <v>313</v>
      </c>
      <c r="B177" s="20" t="s">
        <v>314</v>
      </c>
      <c r="C177" s="21">
        <v>0</v>
      </c>
      <c r="D177" s="21">
        <v>0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5.5" hidden="1" outlineLevel="1" x14ac:dyDescent="0.2">
      <c r="A178" s="19" t="s">
        <v>315</v>
      </c>
      <c r="B178" s="20" t="s">
        <v>316</v>
      </c>
      <c r="C178" s="21">
        <v>0</v>
      </c>
      <c r="D178" s="21">
        <v>0</v>
      </c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idden="1" outlineLevel="1" x14ac:dyDescent="0.2">
      <c r="A179" s="19" t="s">
        <v>317</v>
      </c>
      <c r="B179" s="20" t="s">
        <v>318</v>
      </c>
      <c r="C179" s="21">
        <v>0</v>
      </c>
      <c r="D179" s="21">
        <v>0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idden="1" outlineLevel="1" x14ac:dyDescent="0.2">
      <c r="A180" s="19" t="s">
        <v>319</v>
      </c>
      <c r="B180" s="20" t="s">
        <v>320</v>
      </c>
      <c r="C180" s="21">
        <v>0</v>
      </c>
      <c r="D180" s="21">
        <v>0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25.5" hidden="1" outlineLevel="1" x14ac:dyDescent="0.2">
      <c r="A181" s="19" t="s">
        <v>321</v>
      </c>
      <c r="B181" s="20" t="s">
        <v>322</v>
      </c>
      <c r="C181" s="21">
        <v>0</v>
      </c>
      <c r="D181" s="21">
        <v>0</v>
      </c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idden="1" outlineLevel="1" x14ac:dyDescent="0.2">
      <c r="A182" s="19" t="s">
        <v>323</v>
      </c>
      <c r="B182" s="20" t="s">
        <v>324</v>
      </c>
      <c r="C182" s="21">
        <v>0</v>
      </c>
      <c r="D182" s="21">
        <v>0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idden="1" outlineLevel="1" x14ac:dyDescent="0.2">
      <c r="A183" s="19" t="s">
        <v>325</v>
      </c>
      <c r="B183" s="20" t="s">
        <v>326</v>
      </c>
      <c r="C183" s="21">
        <v>0</v>
      </c>
      <c r="D183" s="21">
        <v>0</v>
      </c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idden="1" outlineLevel="1" x14ac:dyDescent="0.2">
      <c r="A184" s="19" t="s">
        <v>327</v>
      </c>
      <c r="B184" s="20" t="s">
        <v>328</v>
      </c>
      <c r="C184" s="21">
        <v>0</v>
      </c>
      <c r="D184" s="21">
        <v>0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idden="1" outlineLevel="1" x14ac:dyDescent="0.2">
      <c r="A185" s="19" t="s">
        <v>329</v>
      </c>
      <c r="B185" s="20" t="s">
        <v>330</v>
      </c>
      <c r="C185" s="21">
        <v>0</v>
      </c>
      <c r="D185" s="21">
        <v>0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idden="1" outlineLevel="1" x14ac:dyDescent="0.2">
      <c r="A186" s="19" t="s">
        <v>331</v>
      </c>
      <c r="B186" s="20" t="s">
        <v>332</v>
      </c>
      <c r="C186" s="21">
        <v>0</v>
      </c>
      <c r="D186" s="21">
        <v>0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idden="1" outlineLevel="1" x14ac:dyDescent="0.2">
      <c r="A187" s="19" t="s">
        <v>333</v>
      </c>
      <c r="B187" s="20" t="s">
        <v>334</v>
      </c>
      <c r="C187" s="21">
        <v>0</v>
      </c>
      <c r="D187" s="21">
        <v>0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idden="1" outlineLevel="1" x14ac:dyDescent="0.2">
      <c r="A188" s="19" t="s">
        <v>335</v>
      </c>
      <c r="B188" s="20" t="s">
        <v>336</v>
      </c>
      <c r="C188" s="21">
        <v>0</v>
      </c>
      <c r="D188" s="21">
        <v>0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25.5" hidden="1" outlineLevel="1" x14ac:dyDescent="0.2">
      <c r="A189" s="19" t="s">
        <v>337</v>
      </c>
      <c r="B189" s="20" t="s">
        <v>338</v>
      </c>
      <c r="C189" s="21">
        <v>0</v>
      </c>
      <c r="D189" s="21">
        <v>0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idden="1" outlineLevel="1" x14ac:dyDescent="0.2">
      <c r="A190" s="19" t="s">
        <v>339</v>
      </c>
      <c r="B190" s="20" t="s">
        <v>340</v>
      </c>
      <c r="C190" s="21">
        <v>0</v>
      </c>
      <c r="D190" s="21">
        <v>0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idden="1" outlineLevel="1" x14ac:dyDescent="0.2">
      <c r="A191" s="19" t="s">
        <v>341</v>
      </c>
      <c r="B191" s="20" t="s">
        <v>342</v>
      </c>
      <c r="C191" s="21">
        <v>0</v>
      </c>
      <c r="D191" s="21">
        <v>0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25.5" hidden="1" outlineLevel="1" x14ac:dyDescent="0.2">
      <c r="A192" s="19" t="s">
        <v>343</v>
      </c>
      <c r="B192" s="20" t="s">
        <v>344</v>
      </c>
      <c r="C192" s="21">
        <v>0</v>
      </c>
      <c r="D192" s="21">
        <v>0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idden="1" outlineLevel="1" x14ac:dyDescent="0.2">
      <c r="A193" s="19" t="s">
        <v>345</v>
      </c>
      <c r="B193" s="20" t="s">
        <v>346</v>
      </c>
      <c r="C193" s="21">
        <v>0</v>
      </c>
      <c r="D193" s="21">
        <v>0</v>
      </c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idden="1" outlineLevel="1" x14ac:dyDescent="0.2">
      <c r="A194" s="19" t="s">
        <v>347</v>
      </c>
      <c r="B194" s="20" t="s">
        <v>348</v>
      </c>
      <c r="C194" s="21">
        <v>0</v>
      </c>
      <c r="D194" s="21">
        <v>0</v>
      </c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idden="1" outlineLevel="1" x14ac:dyDescent="0.2">
      <c r="A195" s="19" t="s">
        <v>349</v>
      </c>
      <c r="B195" s="20" t="s">
        <v>350</v>
      </c>
      <c r="C195" s="21">
        <v>0</v>
      </c>
      <c r="D195" s="21">
        <v>0</v>
      </c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idden="1" outlineLevel="1" x14ac:dyDescent="0.2">
      <c r="A196" s="19" t="s">
        <v>351</v>
      </c>
      <c r="B196" s="20" t="s">
        <v>352</v>
      </c>
      <c r="C196" s="21">
        <v>0</v>
      </c>
      <c r="D196" s="21">
        <v>0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idden="1" outlineLevel="1" x14ac:dyDescent="0.2">
      <c r="A197" s="19" t="s">
        <v>353</v>
      </c>
      <c r="B197" s="20" t="s">
        <v>354</v>
      </c>
      <c r="C197" s="21">
        <v>0</v>
      </c>
      <c r="D197" s="21">
        <v>0</v>
      </c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idden="1" outlineLevel="1" x14ac:dyDescent="0.2">
      <c r="A198" s="19" t="s">
        <v>355</v>
      </c>
      <c r="B198" s="20" t="s">
        <v>356</v>
      </c>
      <c r="C198" s="21">
        <v>0</v>
      </c>
      <c r="D198" s="21">
        <v>0</v>
      </c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idden="1" outlineLevel="1" x14ac:dyDescent="0.2">
      <c r="A199" s="19" t="s">
        <v>357</v>
      </c>
      <c r="B199" s="20" t="s">
        <v>358</v>
      </c>
      <c r="C199" s="21">
        <v>0</v>
      </c>
      <c r="D199" s="21">
        <v>0</v>
      </c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outlineLevel="1" x14ac:dyDescent="0.2">
      <c r="A200" s="118" t="s">
        <v>359</v>
      </c>
      <c r="B200" s="119" t="s">
        <v>360</v>
      </c>
      <c r="C200" s="22">
        <v>9417</v>
      </c>
      <c r="D200" s="22">
        <v>9417</v>
      </c>
      <c r="E200" s="21"/>
      <c r="F200" s="21"/>
      <c r="G200" s="21"/>
      <c r="H200" s="21"/>
      <c r="I200" s="21"/>
      <c r="J200" s="21"/>
      <c r="K200" s="21">
        <v>9417</v>
      </c>
      <c r="L200" s="21">
        <f t="shared" ref="L200:W200" si="21">SUM(L201:L210)</f>
        <v>0</v>
      </c>
      <c r="M200" s="21">
        <f t="shared" si="21"/>
        <v>0</v>
      </c>
      <c r="N200" s="21">
        <f t="shared" si="21"/>
        <v>0</v>
      </c>
      <c r="O200" s="21">
        <f t="shared" si="21"/>
        <v>0</v>
      </c>
      <c r="P200" s="21">
        <f t="shared" si="21"/>
        <v>0</v>
      </c>
      <c r="Q200" s="21">
        <f t="shared" si="21"/>
        <v>0</v>
      </c>
      <c r="R200" s="21">
        <f t="shared" si="21"/>
        <v>0</v>
      </c>
      <c r="S200" s="21">
        <f t="shared" si="21"/>
        <v>0</v>
      </c>
      <c r="T200" s="21">
        <f t="shared" si="21"/>
        <v>0</v>
      </c>
      <c r="U200" s="21">
        <f t="shared" si="21"/>
        <v>0</v>
      </c>
      <c r="V200" s="21">
        <f t="shared" si="21"/>
        <v>0</v>
      </c>
      <c r="W200" s="21">
        <f t="shared" si="21"/>
        <v>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idden="1" outlineLevel="1" x14ac:dyDescent="0.2">
      <c r="A201" s="19" t="s">
        <v>361</v>
      </c>
      <c r="B201" s="20" t="s">
        <v>362</v>
      </c>
      <c r="C201" s="21">
        <v>0</v>
      </c>
      <c r="D201" s="21">
        <v>0</v>
      </c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idden="1" outlineLevel="1" x14ac:dyDescent="0.2">
      <c r="A202" s="19" t="s">
        <v>363</v>
      </c>
      <c r="B202" s="20" t="s">
        <v>364</v>
      </c>
      <c r="C202" s="21">
        <v>0</v>
      </c>
      <c r="D202" s="21">
        <v>0</v>
      </c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25.5" hidden="1" outlineLevel="1" x14ac:dyDescent="0.2">
      <c r="A203" s="19" t="s">
        <v>365</v>
      </c>
      <c r="B203" s="20" t="s">
        <v>366</v>
      </c>
      <c r="C203" s="21">
        <v>0</v>
      </c>
      <c r="D203" s="21">
        <v>0</v>
      </c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idden="1" outlineLevel="1" x14ac:dyDescent="0.2">
      <c r="A204" s="19" t="s">
        <v>367</v>
      </c>
      <c r="B204" s="20" t="s">
        <v>368</v>
      </c>
      <c r="C204" s="21">
        <v>0</v>
      </c>
      <c r="D204" s="21">
        <v>0</v>
      </c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idden="1" outlineLevel="1" x14ac:dyDescent="0.2">
      <c r="A205" s="19" t="s">
        <v>369</v>
      </c>
      <c r="B205" s="20" t="s">
        <v>370</v>
      </c>
      <c r="C205" s="21">
        <v>0</v>
      </c>
      <c r="D205" s="21">
        <v>0</v>
      </c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idden="1" outlineLevel="1" x14ac:dyDescent="0.2">
      <c r="A206" s="19" t="s">
        <v>371</v>
      </c>
      <c r="B206" s="20" t="s">
        <v>372</v>
      </c>
      <c r="C206" s="21">
        <v>0</v>
      </c>
      <c r="D206" s="21">
        <v>0</v>
      </c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outlineLevel="1" x14ac:dyDescent="0.2">
      <c r="A207" s="118" t="s">
        <v>373</v>
      </c>
      <c r="B207" s="119" t="s">
        <v>374</v>
      </c>
      <c r="C207" s="22">
        <v>9417</v>
      </c>
      <c r="D207" s="22">
        <v>9417</v>
      </c>
      <c r="E207" s="21"/>
      <c r="F207" s="21"/>
      <c r="G207" s="21"/>
      <c r="H207" s="21"/>
      <c r="I207" s="21"/>
      <c r="J207" s="21"/>
      <c r="K207" s="21">
        <v>9417</v>
      </c>
      <c r="L207" s="21"/>
      <c r="M207" s="21"/>
      <c r="N207" s="21"/>
      <c r="O207" s="21"/>
      <c r="P207" s="21"/>
      <c r="Q207" s="21"/>
      <c r="R207" s="21"/>
      <c r="S207" s="21"/>
      <c r="T207" s="2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idden="1" outlineLevel="1" x14ac:dyDescent="0.2">
      <c r="A208" s="19" t="s">
        <v>375</v>
      </c>
      <c r="B208" s="20" t="s">
        <v>376</v>
      </c>
      <c r="C208" s="21">
        <v>0</v>
      </c>
      <c r="D208" s="21">
        <v>0</v>
      </c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idden="1" outlineLevel="1" x14ac:dyDescent="0.2">
      <c r="A209" s="19" t="s">
        <v>377</v>
      </c>
      <c r="B209" s="20" t="s">
        <v>378</v>
      </c>
      <c r="C209" s="21">
        <v>0</v>
      </c>
      <c r="D209" s="21">
        <v>0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idden="1" outlineLevel="1" x14ac:dyDescent="0.2">
      <c r="A210" s="19" t="s">
        <v>379</v>
      </c>
      <c r="B210" s="20" t="s">
        <v>380</v>
      </c>
      <c r="C210" s="21">
        <v>0</v>
      </c>
      <c r="D210" s="21">
        <v>0</v>
      </c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25.5" hidden="1" outlineLevel="1" x14ac:dyDescent="0.2">
      <c r="A211" s="19" t="s">
        <v>381</v>
      </c>
      <c r="B211" s="20" t="s">
        <v>382</v>
      </c>
      <c r="C211" s="21">
        <v>0</v>
      </c>
      <c r="D211" s="21">
        <v>0</v>
      </c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25.5" hidden="1" outlineLevel="1" x14ac:dyDescent="0.2">
      <c r="A212" s="19" t="s">
        <v>383</v>
      </c>
      <c r="B212" s="20" t="s">
        <v>384</v>
      </c>
      <c r="C212" s="21">
        <v>0</v>
      </c>
      <c r="D212" s="21">
        <v>0</v>
      </c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25.5" hidden="1" outlineLevel="1" x14ac:dyDescent="0.2">
      <c r="A213" s="19" t="s">
        <v>385</v>
      </c>
      <c r="B213" s="20" t="s">
        <v>386</v>
      </c>
      <c r="C213" s="21">
        <v>0</v>
      </c>
      <c r="D213" s="21">
        <v>0</v>
      </c>
      <c r="E213" s="21"/>
      <c r="F213" s="21"/>
      <c r="G213" s="21"/>
      <c r="H213" s="21"/>
      <c r="I213" s="21">
        <f t="shared" ref="I213:U213" si="22">SUM(I214:I224)</f>
        <v>0</v>
      </c>
      <c r="J213" s="21">
        <f t="shared" si="22"/>
        <v>0</v>
      </c>
      <c r="K213" s="21">
        <f t="shared" si="22"/>
        <v>0</v>
      </c>
      <c r="L213" s="21">
        <f t="shared" si="22"/>
        <v>0</v>
      </c>
      <c r="M213" s="21">
        <f t="shared" si="22"/>
        <v>0</v>
      </c>
      <c r="N213" s="21">
        <f t="shared" si="22"/>
        <v>0</v>
      </c>
      <c r="O213" s="21">
        <f t="shared" si="22"/>
        <v>0</v>
      </c>
      <c r="P213" s="21">
        <f t="shared" si="22"/>
        <v>0</v>
      </c>
      <c r="Q213" s="21">
        <f t="shared" si="22"/>
        <v>0</v>
      </c>
      <c r="R213" s="21">
        <f t="shared" si="22"/>
        <v>0</v>
      </c>
      <c r="S213" s="21">
        <f t="shared" si="22"/>
        <v>0</v>
      </c>
      <c r="T213" s="21">
        <f t="shared" si="22"/>
        <v>0</v>
      </c>
      <c r="U213" s="21">
        <f t="shared" si="22"/>
        <v>0</v>
      </c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idden="1" outlineLevel="1" x14ac:dyDescent="0.2">
      <c r="A214" s="19" t="s">
        <v>387</v>
      </c>
      <c r="B214" s="20" t="s">
        <v>388</v>
      </c>
      <c r="C214" s="21">
        <v>0</v>
      </c>
      <c r="D214" s="21">
        <v>0</v>
      </c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idden="1" outlineLevel="1" x14ac:dyDescent="0.2">
      <c r="A215" s="19" t="s">
        <v>389</v>
      </c>
      <c r="B215" s="20" t="s">
        <v>390</v>
      </c>
      <c r="C215" s="21">
        <v>0</v>
      </c>
      <c r="D215" s="21">
        <v>0</v>
      </c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idden="1" outlineLevel="1" x14ac:dyDescent="0.2">
      <c r="A216" s="19" t="s">
        <v>393</v>
      </c>
      <c r="B216" s="20" t="s">
        <v>394</v>
      </c>
      <c r="C216" s="21">
        <v>0</v>
      </c>
      <c r="D216" s="21">
        <v>0</v>
      </c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idden="1" outlineLevel="1" x14ac:dyDescent="0.2">
      <c r="A217" s="19" t="s">
        <v>395</v>
      </c>
      <c r="B217" s="20" t="s">
        <v>396</v>
      </c>
      <c r="C217" s="21">
        <v>0</v>
      </c>
      <c r="D217" s="21">
        <v>0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1">
        <v>0</v>
      </c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idden="1" outlineLevel="1" x14ac:dyDescent="0.2">
      <c r="A218" s="19" t="s">
        <v>397</v>
      </c>
      <c r="B218" s="20" t="s">
        <v>398</v>
      </c>
      <c r="C218" s="21">
        <v>0</v>
      </c>
      <c r="D218" s="21">
        <v>0</v>
      </c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idden="1" outlineLevel="1" x14ac:dyDescent="0.2">
      <c r="A219" s="19" t="s">
        <v>399</v>
      </c>
      <c r="B219" s="20" t="s">
        <v>400</v>
      </c>
      <c r="C219" s="21">
        <v>0</v>
      </c>
      <c r="D219" s="21">
        <v>0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idden="1" outlineLevel="1" x14ac:dyDescent="0.2">
      <c r="A220" s="19" t="s">
        <v>401</v>
      </c>
      <c r="B220" s="20" t="s">
        <v>402</v>
      </c>
      <c r="C220" s="21">
        <v>0</v>
      </c>
      <c r="D220" s="21">
        <v>0</v>
      </c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idden="1" outlineLevel="1" x14ac:dyDescent="0.2">
      <c r="A221" s="19" t="s">
        <v>403</v>
      </c>
      <c r="B221" s="20" t="s">
        <v>404</v>
      </c>
      <c r="C221" s="21">
        <v>0</v>
      </c>
      <c r="D221" s="21">
        <v>0</v>
      </c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idden="1" outlineLevel="1" x14ac:dyDescent="0.2">
      <c r="A222" s="19" t="s">
        <v>405</v>
      </c>
      <c r="B222" s="20" t="s">
        <v>406</v>
      </c>
      <c r="C222" s="21">
        <v>0</v>
      </c>
      <c r="D222" s="21">
        <v>0</v>
      </c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idden="1" outlineLevel="1" x14ac:dyDescent="0.2">
      <c r="A223" s="19" t="s">
        <v>407</v>
      </c>
      <c r="B223" s="20" t="s">
        <v>408</v>
      </c>
      <c r="C223" s="21">
        <v>0</v>
      </c>
      <c r="D223" s="21">
        <v>0</v>
      </c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idden="1" outlineLevel="1" x14ac:dyDescent="0.2">
      <c r="A224" s="19" t="s">
        <v>409</v>
      </c>
      <c r="B224" s="20" t="s">
        <v>410</v>
      </c>
      <c r="C224" s="21">
        <v>0</v>
      </c>
      <c r="D224" s="21">
        <v>0</v>
      </c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idden="1" outlineLevel="1" x14ac:dyDescent="0.2">
      <c r="A225" s="19" t="s">
        <v>411</v>
      </c>
      <c r="B225" s="20" t="s">
        <v>412</v>
      </c>
      <c r="C225" s="21">
        <v>0</v>
      </c>
      <c r="D225" s="21">
        <v>0</v>
      </c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idden="1" outlineLevel="1" x14ac:dyDescent="0.2">
      <c r="A226" s="19" t="s">
        <v>413</v>
      </c>
      <c r="B226" s="20" t="s">
        <v>414</v>
      </c>
      <c r="C226" s="21">
        <v>0</v>
      </c>
      <c r="D226" s="21">
        <v>0</v>
      </c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s="31" customFormat="1" outlineLevel="1" x14ac:dyDescent="0.2">
      <c r="A227" s="36" t="s">
        <v>415</v>
      </c>
      <c r="B227" s="37" t="s">
        <v>416</v>
      </c>
      <c r="C227" s="22">
        <f>+C229+C235</f>
        <v>740</v>
      </c>
      <c r="D227" s="22">
        <f>+D229+D235</f>
        <v>740</v>
      </c>
      <c r="E227" s="21"/>
      <c r="F227" s="21"/>
      <c r="G227" s="21"/>
      <c r="H227" s="21"/>
      <c r="I227" s="25">
        <f t="shared" ref="I227:W227" si="23">SUM(I228:I238)</f>
        <v>0</v>
      </c>
      <c r="J227" s="25">
        <f t="shared" si="23"/>
        <v>0</v>
      </c>
      <c r="K227" s="25">
        <f t="shared" si="23"/>
        <v>0</v>
      </c>
      <c r="L227" s="25">
        <f t="shared" si="23"/>
        <v>0</v>
      </c>
      <c r="M227" s="25">
        <f t="shared" si="23"/>
        <v>0</v>
      </c>
      <c r="N227" s="25">
        <f t="shared" si="23"/>
        <v>0</v>
      </c>
      <c r="O227" s="25">
        <f t="shared" si="23"/>
        <v>0</v>
      </c>
      <c r="P227" s="25">
        <f t="shared" si="23"/>
        <v>0</v>
      </c>
      <c r="Q227" s="25">
        <f t="shared" si="23"/>
        <v>240</v>
      </c>
      <c r="R227" s="25">
        <f t="shared" si="23"/>
        <v>0</v>
      </c>
      <c r="S227" s="25">
        <f t="shared" si="23"/>
        <v>0</v>
      </c>
      <c r="T227" s="25">
        <f t="shared" si="23"/>
        <v>500</v>
      </c>
      <c r="U227" s="25">
        <f t="shared" si="23"/>
        <v>0</v>
      </c>
      <c r="V227" s="25">
        <f t="shared" si="23"/>
        <v>0</v>
      </c>
      <c r="W227" s="25">
        <f t="shared" si="23"/>
        <v>0</v>
      </c>
    </row>
    <row r="228" spans="1:40" hidden="1" outlineLevel="1" x14ac:dyDescent="0.2">
      <c r="A228" s="19" t="s">
        <v>417</v>
      </c>
      <c r="B228" s="20" t="s">
        <v>418</v>
      </c>
      <c r="C228" s="21">
        <v>0</v>
      </c>
      <c r="D228" s="21">
        <v>0</v>
      </c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outlineLevel="1" x14ac:dyDescent="0.2">
      <c r="A229" s="118" t="s">
        <v>419</v>
      </c>
      <c r="B229" s="119" t="s">
        <v>909</v>
      </c>
      <c r="C229" s="22">
        <v>500</v>
      </c>
      <c r="D229" s="22">
        <v>500</v>
      </c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>
        <v>500</v>
      </c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idden="1" outlineLevel="1" x14ac:dyDescent="0.2">
      <c r="A230" s="19" t="s">
        <v>421</v>
      </c>
      <c r="B230" s="20" t="s">
        <v>422</v>
      </c>
      <c r="C230" s="21">
        <v>0</v>
      </c>
      <c r="D230" s="21">
        <v>0</v>
      </c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idden="1" outlineLevel="1" x14ac:dyDescent="0.2">
      <c r="A231" s="19" t="s">
        <v>423</v>
      </c>
      <c r="B231" s="20" t="s">
        <v>424</v>
      </c>
      <c r="C231" s="21">
        <v>0</v>
      </c>
      <c r="D231" s="21">
        <v>0</v>
      </c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1">
        <v>0</v>
      </c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idden="1" outlineLevel="1" x14ac:dyDescent="0.2">
      <c r="A232" s="19" t="s">
        <v>425</v>
      </c>
      <c r="B232" s="20" t="s">
        <v>426</v>
      </c>
      <c r="C232" s="21">
        <v>0</v>
      </c>
      <c r="D232" s="21">
        <v>0</v>
      </c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idden="1" outlineLevel="1" x14ac:dyDescent="0.2">
      <c r="A233" s="19" t="s">
        <v>427</v>
      </c>
      <c r="B233" s="20" t="s">
        <v>428</v>
      </c>
      <c r="C233" s="21">
        <v>0</v>
      </c>
      <c r="D233" s="21">
        <v>0</v>
      </c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idden="1" outlineLevel="1" x14ac:dyDescent="0.2">
      <c r="A234" s="19" t="s">
        <v>429</v>
      </c>
      <c r="B234" s="20" t="s">
        <v>430</v>
      </c>
      <c r="C234" s="21">
        <v>0</v>
      </c>
      <c r="D234" s="21">
        <v>0</v>
      </c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outlineLevel="1" x14ac:dyDescent="0.2">
      <c r="A235" s="118" t="s">
        <v>431</v>
      </c>
      <c r="B235" s="119" t="s">
        <v>432</v>
      </c>
      <c r="C235" s="22">
        <v>240</v>
      </c>
      <c r="D235" s="22">
        <v>240</v>
      </c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>
        <v>240</v>
      </c>
      <c r="R235" s="21"/>
      <c r="S235" s="21"/>
      <c r="T235" s="2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idden="1" outlineLevel="1" x14ac:dyDescent="0.2">
      <c r="A236" s="19" t="s">
        <v>433</v>
      </c>
      <c r="B236" s="20" t="s">
        <v>434</v>
      </c>
      <c r="C236" s="21">
        <v>0</v>
      </c>
      <c r="D236" s="21">
        <v>0</v>
      </c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idden="1" outlineLevel="1" x14ac:dyDescent="0.2">
      <c r="A237" s="19" t="s">
        <v>435</v>
      </c>
      <c r="B237" s="20" t="s">
        <v>436</v>
      </c>
      <c r="C237" s="21">
        <v>0</v>
      </c>
      <c r="D237" s="21">
        <v>0</v>
      </c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idden="1" outlineLevel="1" x14ac:dyDescent="0.2">
      <c r="A238" s="19" t="s">
        <v>437</v>
      </c>
      <c r="B238" s="20" t="s">
        <v>438</v>
      </c>
      <c r="C238" s="21">
        <v>0</v>
      </c>
      <c r="D238" s="21">
        <v>0</v>
      </c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outlineLevel="1" x14ac:dyDescent="0.2">
      <c r="A239" s="118" t="s">
        <v>439</v>
      </c>
      <c r="B239" s="119" t="s">
        <v>440</v>
      </c>
      <c r="C239" s="22">
        <v>5404</v>
      </c>
      <c r="D239" s="22">
        <v>5398</v>
      </c>
      <c r="E239" s="107"/>
      <c r="F239" s="107"/>
      <c r="G239" s="107"/>
      <c r="H239" s="107"/>
      <c r="I239" s="21">
        <f>9162-3758</f>
        <v>5404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s="29" customFormat="1" ht="25.5" x14ac:dyDescent="0.2">
      <c r="A240" s="26" t="s">
        <v>441</v>
      </c>
      <c r="B240" s="27" t="s">
        <v>442</v>
      </c>
      <c r="C240" s="22">
        <f>+C200+C227+C239</f>
        <v>15561</v>
      </c>
      <c r="D240" s="22">
        <f>+D200+D227+D239+D176</f>
        <v>17700</v>
      </c>
      <c r="E240" s="104"/>
      <c r="F240" s="104"/>
      <c r="G240" s="104"/>
      <c r="H240" s="104"/>
      <c r="I240" s="28">
        <f t="shared" ref="I240:W240" si="24">+I174+I176+I177+I178+I189+I200+I211+I213+I225+I226+I227+I239</f>
        <v>5404</v>
      </c>
      <c r="J240" s="28">
        <f t="shared" si="24"/>
        <v>0</v>
      </c>
      <c r="K240" s="28">
        <f t="shared" si="24"/>
        <v>9417</v>
      </c>
      <c r="L240" s="28">
        <f t="shared" si="24"/>
        <v>0</v>
      </c>
      <c r="M240" s="28">
        <f t="shared" si="24"/>
        <v>0</v>
      </c>
      <c r="N240" s="28">
        <f t="shared" si="24"/>
        <v>0</v>
      </c>
      <c r="O240" s="28">
        <f t="shared" si="24"/>
        <v>0</v>
      </c>
      <c r="P240" s="28">
        <f t="shared" si="24"/>
        <v>0</v>
      </c>
      <c r="Q240" s="28">
        <f t="shared" si="24"/>
        <v>240</v>
      </c>
      <c r="R240" s="28">
        <f t="shared" si="24"/>
        <v>0</v>
      </c>
      <c r="S240" s="28">
        <f t="shared" si="24"/>
        <v>0</v>
      </c>
      <c r="T240" s="28">
        <f t="shared" si="24"/>
        <v>500</v>
      </c>
      <c r="U240" s="28">
        <f t="shared" si="24"/>
        <v>0</v>
      </c>
      <c r="V240" s="28">
        <f t="shared" si="24"/>
        <v>0</v>
      </c>
      <c r="W240" s="28">
        <f t="shared" si="24"/>
        <v>0</v>
      </c>
    </row>
    <row r="241" spans="1:40" hidden="1" x14ac:dyDescent="0.2">
      <c r="A241" s="19" t="s">
        <v>443</v>
      </c>
      <c r="B241" s="20" t="s">
        <v>444</v>
      </c>
      <c r="C241" s="21">
        <v>0</v>
      </c>
      <c r="D241" s="21">
        <v>0</v>
      </c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x14ac:dyDescent="0.2">
      <c r="A242" s="118" t="s">
        <v>445</v>
      </c>
      <c r="B242" s="119" t="s">
        <v>446</v>
      </c>
      <c r="C242" s="22">
        <v>787</v>
      </c>
      <c r="D242" s="22">
        <f>787+250</f>
        <v>1037</v>
      </c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1"/>
      <c r="V242" s="1">
        <v>787</v>
      </c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idden="1" x14ac:dyDescent="0.2">
      <c r="A243" s="19" t="s">
        <v>447</v>
      </c>
      <c r="B243" s="20" t="s">
        <v>448</v>
      </c>
      <c r="C243" s="21">
        <v>0</v>
      </c>
      <c r="D243" s="21">
        <v>0</v>
      </c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idden="1" x14ac:dyDescent="0.2">
      <c r="A244" s="19" t="s">
        <v>449</v>
      </c>
      <c r="B244" s="20" t="s">
        <v>450</v>
      </c>
      <c r="C244" s="21">
        <v>0</v>
      </c>
      <c r="D244" s="21">
        <v>0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x14ac:dyDescent="0.2">
      <c r="A245" s="118" t="s">
        <v>451</v>
      </c>
      <c r="B245" s="119" t="s">
        <v>452</v>
      </c>
      <c r="C245" s="22">
        <v>1575</v>
      </c>
      <c r="D245" s="22">
        <v>1575</v>
      </c>
      <c r="E245" s="21"/>
      <c r="F245" s="21"/>
      <c r="G245" s="21"/>
      <c r="H245" s="21"/>
      <c r="I245" s="21"/>
      <c r="J245" s="21"/>
      <c r="K245" s="21"/>
      <c r="L245" s="21"/>
      <c r="M245" s="21"/>
      <c r="N245" s="21">
        <v>1180</v>
      </c>
      <c r="O245" s="21">
        <v>395</v>
      </c>
      <c r="P245" s="21"/>
      <c r="Q245" s="21"/>
      <c r="R245" s="21"/>
      <c r="S245" s="21"/>
      <c r="T245" s="2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idden="1" x14ac:dyDescent="0.2">
      <c r="A246" s="19" t="s">
        <v>453</v>
      </c>
      <c r="B246" s="20" t="s">
        <v>454</v>
      </c>
      <c r="C246" s="21">
        <v>0</v>
      </c>
      <c r="D246" s="21">
        <v>0</v>
      </c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idden="1" x14ac:dyDescent="0.2">
      <c r="A247" s="19" t="s">
        <v>455</v>
      </c>
      <c r="B247" s="20" t="s">
        <v>456</v>
      </c>
      <c r="C247" s="21">
        <v>0</v>
      </c>
      <c r="D247" s="21">
        <v>0</v>
      </c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x14ac:dyDescent="0.2">
      <c r="A248" s="118" t="s">
        <v>457</v>
      </c>
      <c r="B248" s="119" t="s">
        <v>458</v>
      </c>
      <c r="C248" s="22">
        <v>638</v>
      </c>
      <c r="D248" s="22">
        <f>638+65</f>
        <v>703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>
        <v>320</v>
      </c>
      <c r="O248" s="21">
        <v>105</v>
      </c>
      <c r="P248" s="21"/>
      <c r="Q248" s="21"/>
      <c r="R248" s="21"/>
      <c r="S248" s="21"/>
      <c r="T248" s="21"/>
      <c r="U248" s="1"/>
      <c r="V248" s="1">
        <v>213</v>
      </c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s="29" customFormat="1" ht="22.5" customHeight="1" x14ac:dyDescent="0.2">
      <c r="A249" s="26" t="s">
        <v>459</v>
      </c>
      <c r="B249" s="27" t="s">
        <v>460</v>
      </c>
      <c r="C249" s="22">
        <f>SUBTOTAL(9,C242:C248)</f>
        <v>3000</v>
      </c>
      <c r="D249" s="22">
        <f>SUBTOTAL(9,D242:D248)</f>
        <v>3315</v>
      </c>
      <c r="E249" s="104"/>
      <c r="F249" s="104"/>
      <c r="G249" s="104"/>
      <c r="H249" s="104"/>
      <c r="I249" s="28">
        <f t="shared" ref="I249:W249" si="25">+I241+I242+I244+I245+I246+I247+I248</f>
        <v>0</v>
      </c>
      <c r="J249" s="28">
        <f t="shared" si="25"/>
        <v>0</v>
      </c>
      <c r="K249" s="28">
        <f t="shared" si="25"/>
        <v>0</v>
      </c>
      <c r="L249" s="28">
        <f t="shared" si="25"/>
        <v>0</v>
      </c>
      <c r="M249" s="28">
        <f t="shared" si="25"/>
        <v>0</v>
      </c>
      <c r="N249" s="28">
        <f t="shared" si="25"/>
        <v>1500</v>
      </c>
      <c r="O249" s="28">
        <f t="shared" si="25"/>
        <v>500</v>
      </c>
      <c r="P249" s="28">
        <f t="shared" si="25"/>
        <v>0</v>
      </c>
      <c r="Q249" s="28">
        <f t="shared" si="25"/>
        <v>0</v>
      </c>
      <c r="R249" s="28">
        <f t="shared" si="25"/>
        <v>0</v>
      </c>
      <c r="S249" s="28">
        <f t="shared" si="25"/>
        <v>0</v>
      </c>
      <c r="T249" s="28">
        <f t="shared" si="25"/>
        <v>0</v>
      </c>
      <c r="U249" s="28">
        <f t="shared" si="25"/>
        <v>0</v>
      </c>
      <c r="V249" s="28">
        <f t="shared" si="25"/>
        <v>1000</v>
      </c>
      <c r="W249" s="28">
        <f t="shared" si="25"/>
        <v>0</v>
      </c>
    </row>
    <row r="250" spans="1:40" x14ac:dyDescent="0.2">
      <c r="A250" s="118" t="s">
        <v>461</v>
      </c>
      <c r="B250" s="119" t="s">
        <v>462</v>
      </c>
      <c r="C250" s="22">
        <v>1772</v>
      </c>
      <c r="D250" s="22">
        <v>1772</v>
      </c>
      <c r="E250" s="21"/>
      <c r="F250" s="21"/>
      <c r="G250" s="21"/>
      <c r="H250" s="21"/>
      <c r="I250" s="21">
        <v>1772</v>
      </c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idden="1" x14ac:dyDescent="0.2">
      <c r="A251" s="19" t="s">
        <v>463</v>
      </c>
      <c r="B251" s="20" t="s">
        <v>464</v>
      </c>
      <c r="C251" s="21">
        <v>0</v>
      </c>
      <c r="D251" s="21">
        <v>0</v>
      </c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idden="1" x14ac:dyDescent="0.2">
      <c r="A252" s="19" t="s">
        <v>465</v>
      </c>
      <c r="B252" s="20" t="s">
        <v>466</v>
      </c>
      <c r="C252" s="21">
        <v>0</v>
      </c>
      <c r="D252" s="21">
        <v>0</v>
      </c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">
      <c r="A253" s="118" t="s">
        <v>467</v>
      </c>
      <c r="B253" s="119" t="s">
        <v>468</v>
      </c>
      <c r="C253" s="22">
        <v>479</v>
      </c>
      <c r="D253" s="22">
        <v>479</v>
      </c>
      <c r="E253" s="21"/>
      <c r="F253" s="21"/>
      <c r="G253" s="21"/>
      <c r="H253" s="21"/>
      <c r="I253" s="21">
        <v>479</v>
      </c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s="29" customFormat="1" ht="22.5" customHeight="1" x14ac:dyDescent="0.2">
      <c r="A254" s="26" t="s">
        <v>469</v>
      </c>
      <c r="B254" s="27" t="s">
        <v>470</v>
      </c>
      <c r="C254" s="22">
        <f>SUBTOTAL(9,C250:C253)</f>
        <v>2251</v>
      </c>
      <c r="D254" s="22">
        <f>SUBTOTAL(9,D250:D253)</f>
        <v>2251</v>
      </c>
      <c r="E254" s="106"/>
      <c r="F254" s="106"/>
      <c r="G254" s="106"/>
      <c r="H254" s="106"/>
      <c r="I254" s="28">
        <f t="shared" ref="I254:W254" si="26">SUM(I250:I253)</f>
        <v>2251</v>
      </c>
      <c r="J254" s="28">
        <f t="shared" si="26"/>
        <v>0</v>
      </c>
      <c r="K254" s="28">
        <f t="shared" si="26"/>
        <v>0</v>
      </c>
      <c r="L254" s="28">
        <f t="shared" si="26"/>
        <v>0</v>
      </c>
      <c r="M254" s="28">
        <f t="shared" si="26"/>
        <v>0</v>
      </c>
      <c r="N254" s="28">
        <f t="shared" si="26"/>
        <v>0</v>
      </c>
      <c r="O254" s="28">
        <f t="shared" si="26"/>
        <v>0</v>
      </c>
      <c r="P254" s="28">
        <f t="shared" si="26"/>
        <v>0</v>
      </c>
      <c r="Q254" s="28">
        <f t="shared" si="26"/>
        <v>0</v>
      </c>
      <c r="R254" s="28">
        <f t="shared" si="26"/>
        <v>0</v>
      </c>
      <c r="S254" s="28">
        <f t="shared" si="26"/>
        <v>0</v>
      </c>
      <c r="T254" s="28">
        <f t="shared" si="26"/>
        <v>0</v>
      </c>
      <c r="U254" s="28">
        <f t="shared" si="26"/>
        <v>0</v>
      </c>
      <c r="V254" s="28">
        <f t="shared" si="26"/>
        <v>0</v>
      </c>
      <c r="W254" s="28">
        <f t="shared" si="26"/>
        <v>0</v>
      </c>
    </row>
    <row r="255" spans="1:40" ht="25.5" hidden="1" outlineLevel="1" x14ac:dyDescent="0.2">
      <c r="A255" s="19" t="s">
        <v>471</v>
      </c>
      <c r="B255" s="20" t="s">
        <v>472</v>
      </c>
      <c r="C255" s="21">
        <v>0</v>
      </c>
      <c r="D255" s="21">
        <v>0</v>
      </c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25.5" hidden="1" outlineLevel="1" x14ac:dyDescent="0.2">
      <c r="A256" s="19" t="s">
        <v>473</v>
      </c>
      <c r="B256" s="20" t="s">
        <v>474</v>
      </c>
      <c r="C256" s="21">
        <v>0</v>
      </c>
      <c r="D256" s="21">
        <v>0</v>
      </c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idden="1" outlineLevel="1" x14ac:dyDescent="0.2">
      <c r="A257" s="19" t="s">
        <v>475</v>
      </c>
      <c r="B257" s="20" t="s">
        <v>476</v>
      </c>
      <c r="C257" s="21">
        <v>0</v>
      </c>
      <c r="D257" s="21">
        <v>0</v>
      </c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idden="1" outlineLevel="1" x14ac:dyDescent="0.2">
      <c r="A258" s="19" t="s">
        <v>477</v>
      </c>
      <c r="B258" s="20" t="s">
        <v>478</v>
      </c>
      <c r="C258" s="21">
        <v>0</v>
      </c>
      <c r="D258" s="21">
        <v>0</v>
      </c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25.5" hidden="1" outlineLevel="1" x14ac:dyDescent="0.2">
      <c r="A259" s="19" t="s">
        <v>479</v>
      </c>
      <c r="B259" s="20" t="s">
        <v>480</v>
      </c>
      <c r="C259" s="21">
        <v>0</v>
      </c>
      <c r="D259" s="21">
        <v>0</v>
      </c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idden="1" outlineLevel="1" x14ac:dyDescent="0.2">
      <c r="A260" s="19" t="s">
        <v>481</v>
      </c>
      <c r="B260" s="20" t="s">
        <v>482</v>
      </c>
      <c r="C260" s="21">
        <v>0</v>
      </c>
      <c r="D260" s="21">
        <v>0</v>
      </c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idden="1" outlineLevel="1" x14ac:dyDescent="0.2">
      <c r="A261" s="19" t="s">
        <v>483</v>
      </c>
      <c r="B261" s="20" t="s">
        <v>484</v>
      </c>
      <c r="C261" s="21">
        <v>0</v>
      </c>
      <c r="D261" s="21">
        <v>0</v>
      </c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idden="1" outlineLevel="1" x14ac:dyDescent="0.2">
      <c r="A262" s="19" t="s">
        <v>485</v>
      </c>
      <c r="B262" s="20" t="s">
        <v>486</v>
      </c>
      <c r="C262" s="21">
        <v>0</v>
      </c>
      <c r="D262" s="21">
        <v>0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idden="1" outlineLevel="1" x14ac:dyDescent="0.2">
      <c r="A263" s="19" t="s">
        <v>487</v>
      </c>
      <c r="B263" s="20" t="s">
        <v>488</v>
      </c>
      <c r="C263" s="21">
        <v>0</v>
      </c>
      <c r="D263" s="21">
        <v>0</v>
      </c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idden="1" outlineLevel="1" x14ac:dyDescent="0.2">
      <c r="A264" s="19" t="s">
        <v>489</v>
      </c>
      <c r="B264" s="20" t="s">
        <v>490</v>
      </c>
      <c r="C264" s="21">
        <v>0</v>
      </c>
      <c r="D264" s="21">
        <v>0</v>
      </c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idden="1" outlineLevel="1" x14ac:dyDescent="0.2">
      <c r="A265" s="19" t="s">
        <v>491</v>
      </c>
      <c r="B265" s="20" t="s">
        <v>492</v>
      </c>
      <c r="C265" s="21">
        <v>0</v>
      </c>
      <c r="D265" s="21">
        <v>0</v>
      </c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idden="1" outlineLevel="1" x14ac:dyDescent="0.2">
      <c r="A266" s="19" t="s">
        <v>493</v>
      </c>
      <c r="B266" s="20" t="s">
        <v>494</v>
      </c>
      <c r="C266" s="21">
        <v>0</v>
      </c>
      <c r="D266" s="21">
        <v>0</v>
      </c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25.5" hidden="1" outlineLevel="1" x14ac:dyDescent="0.2">
      <c r="A267" s="19" t="s">
        <v>495</v>
      </c>
      <c r="B267" s="20" t="s">
        <v>496</v>
      </c>
      <c r="C267" s="21">
        <v>0</v>
      </c>
      <c r="D267" s="21">
        <v>0</v>
      </c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idden="1" outlineLevel="1" x14ac:dyDescent="0.2">
      <c r="A268" s="19" t="s">
        <v>497</v>
      </c>
      <c r="B268" s="20" t="s">
        <v>498</v>
      </c>
      <c r="C268" s="21">
        <v>0</v>
      </c>
      <c r="D268" s="21">
        <v>0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idden="1" outlineLevel="1" x14ac:dyDescent="0.2">
      <c r="A269" s="19" t="s">
        <v>499</v>
      </c>
      <c r="B269" s="20" t="s">
        <v>500</v>
      </c>
      <c r="C269" s="21">
        <v>0</v>
      </c>
      <c r="D269" s="21">
        <v>0</v>
      </c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25.5" hidden="1" outlineLevel="1" x14ac:dyDescent="0.2">
      <c r="A270" s="19" t="s">
        <v>501</v>
      </c>
      <c r="B270" s="20" t="s">
        <v>502</v>
      </c>
      <c r="C270" s="21">
        <v>0</v>
      </c>
      <c r="D270" s="21">
        <v>0</v>
      </c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idden="1" outlineLevel="1" x14ac:dyDescent="0.2">
      <c r="A271" s="19" t="s">
        <v>503</v>
      </c>
      <c r="B271" s="20" t="s">
        <v>504</v>
      </c>
      <c r="C271" s="21">
        <v>0</v>
      </c>
      <c r="D271" s="21">
        <v>0</v>
      </c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idden="1" outlineLevel="1" x14ac:dyDescent="0.2">
      <c r="A272" s="19" t="s">
        <v>505</v>
      </c>
      <c r="B272" s="20" t="s">
        <v>506</v>
      </c>
      <c r="C272" s="21">
        <v>0</v>
      </c>
      <c r="D272" s="21">
        <v>0</v>
      </c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idden="1" outlineLevel="1" x14ac:dyDescent="0.2">
      <c r="A273" s="19" t="s">
        <v>507</v>
      </c>
      <c r="B273" s="20" t="s">
        <v>508</v>
      </c>
      <c r="C273" s="21">
        <v>0</v>
      </c>
      <c r="D273" s="21">
        <v>0</v>
      </c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idden="1" outlineLevel="1" x14ac:dyDescent="0.2">
      <c r="A274" s="19" t="s">
        <v>509</v>
      </c>
      <c r="B274" s="20" t="s">
        <v>510</v>
      </c>
      <c r="C274" s="21">
        <v>0</v>
      </c>
      <c r="D274" s="21">
        <v>0</v>
      </c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idden="1" outlineLevel="1" x14ac:dyDescent="0.2">
      <c r="A275" s="19" t="s">
        <v>511</v>
      </c>
      <c r="B275" s="20" t="s">
        <v>512</v>
      </c>
      <c r="C275" s="21">
        <v>0</v>
      </c>
      <c r="D275" s="21">
        <v>0</v>
      </c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idden="1" outlineLevel="1" x14ac:dyDescent="0.2">
      <c r="A276" s="19" t="s">
        <v>513</v>
      </c>
      <c r="B276" s="20" t="s">
        <v>514</v>
      </c>
      <c r="C276" s="21">
        <v>0</v>
      </c>
      <c r="D276" s="21">
        <v>0</v>
      </c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idden="1" outlineLevel="1" x14ac:dyDescent="0.2">
      <c r="A277" s="19" t="s">
        <v>515</v>
      </c>
      <c r="B277" s="20" t="s">
        <v>516</v>
      </c>
      <c r="C277" s="21">
        <v>0</v>
      </c>
      <c r="D277" s="21">
        <v>0</v>
      </c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idden="1" outlineLevel="1" x14ac:dyDescent="0.2">
      <c r="A278" s="19" t="s">
        <v>517</v>
      </c>
      <c r="B278" s="20" t="s">
        <v>518</v>
      </c>
      <c r="C278" s="21">
        <v>0</v>
      </c>
      <c r="D278" s="21">
        <v>0</v>
      </c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idden="1" outlineLevel="1" x14ac:dyDescent="0.2">
      <c r="A279" s="19" t="s">
        <v>519</v>
      </c>
      <c r="B279" s="20" t="s">
        <v>520</v>
      </c>
      <c r="C279" s="21">
        <v>0</v>
      </c>
      <c r="D279" s="21">
        <v>0</v>
      </c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idden="1" outlineLevel="1" x14ac:dyDescent="0.2">
      <c r="A280" s="19" t="s">
        <v>521</v>
      </c>
      <c r="B280" s="20" t="s">
        <v>522</v>
      </c>
      <c r="C280" s="21">
        <v>0</v>
      </c>
      <c r="D280" s="21">
        <v>0</v>
      </c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25.5" hidden="1" outlineLevel="1" x14ac:dyDescent="0.2">
      <c r="A281" s="19" t="s">
        <v>523</v>
      </c>
      <c r="B281" s="20" t="s">
        <v>524</v>
      </c>
      <c r="C281" s="21">
        <v>0</v>
      </c>
      <c r="D281" s="21">
        <v>0</v>
      </c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idden="1" outlineLevel="1" x14ac:dyDescent="0.2">
      <c r="A282" s="19" t="s">
        <v>525</v>
      </c>
      <c r="B282" s="20" t="s">
        <v>526</v>
      </c>
      <c r="C282" s="21">
        <v>0</v>
      </c>
      <c r="D282" s="21">
        <v>0</v>
      </c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idden="1" outlineLevel="1" x14ac:dyDescent="0.2">
      <c r="A283" s="19" t="s">
        <v>527</v>
      </c>
      <c r="B283" s="20" t="s">
        <v>528</v>
      </c>
      <c r="C283" s="21">
        <v>0</v>
      </c>
      <c r="D283" s="21">
        <v>0</v>
      </c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idden="1" outlineLevel="1" x14ac:dyDescent="0.2">
      <c r="A284" s="19" t="s">
        <v>529</v>
      </c>
      <c r="B284" s="20" t="s">
        <v>530</v>
      </c>
      <c r="C284" s="21">
        <v>0</v>
      </c>
      <c r="D284" s="21">
        <v>0</v>
      </c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idden="1" outlineLevel="1" x14ac:dyDescent="0.2">
      <c r="A285" s="19" t="s">
        <v>531</v>
      </c>
      <c r="B285" s="20" t="s">
        <v>532</v>
      </c>
      <c r="C285" s="21">
        <v>0</v>
      </c>
      <c r="D285" s="21">
        <v>0</v>
      </c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idden="1" outlineLevel="1" x14ac:dyDescent="0.2">
      <c r="A286" s="19" t="s">
        <v>533</v>
      </c>
      <c r="B286" s="20" t="s">
        <v>534</v>
      </c>
      <c r="C286" s="21">
        <v>0</v>
      </c>
      <c r="D286" s="21">
        <v>0</v>
      </c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idden="1" outlineLevel="1" x14ac:dyDescent="0.2">
      <c r="A287" s="19" t="s">
        <v>535</v>
      </c>
      <c r="B287" s="20" t="s">
        <v>536</v>
      </c>
      <c r="C287" s="21">
        <v>0</v>
      </c>
      <c r="D287" s="21">
        <v>0</v>
      </c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idden="1" outlineLevel="1" x14ac:dyDescent="0.2">
      <c r="A288" s="19" t="s">
        <v>537</v>
      </c>
      <c r="B288" s="20" t="s">
        <v>538</v>
      </c>
      <c r="C288" s="21">
        <v>0</v>
      </c>
      <c r="D288" s="21">
        <v>0</v>
      </c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25.5" hidden="1" outlineLevel="1" x14ac:dyDescent="0.2">
      <c r="A289" s="19" t="s">
        <v>539</v>
      </c>
      <c r="B289" s="20" t="s">
        <v>540</v>
      </c>
      <c r="C289" s="21">
        <v>0</v>
      </c>
      <c r="D289" s="21">
        <v>0</v>
      </c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25.5" hidden="1" outlineLevel="1" x14ac:dyDescent="0.2">
      <c r="A290" s="19" t="s">
        <v>541</v>
      </c>
      <c r="B290" s="20" t="s">
        <v>542</v>
      </c>
      <c r="C290" s="21">
        <v>0</v>
      </c>
      <c r="D290" s="21">
        <v>0</v>
      </c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25.5" hidden="1" outlineLevel="1" x14ac:dyDescent="0.2">
      <c r="A291" s="19" t="s">
        <v>543</v>
      </c>
      <c r="B291" s="20" t="s">
        <v>544</v>
      </c>
      <c r="C291" s="21">
        <v>0</v>
      </c>
      <c r="D291" s="21">
        <v>0</v>
      </c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idden="1" outlineLevel="1" x14ac:dyDescent="0.2">
      <c r="A292" s="19" t="s">
        <v>545</v>
      </c>
      <c r="B292" s="20" t="s">
        <v>546</v>
      </c>
      <c r="C292" s="21">
        <v>0</v>
      </c>
      <c r="D292" s="21">
        <v>0</v>
      </c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idden="1" outlineLevel="1" x14ac:dyDescent="0.2">
      <c r="A293" s="19" t="s">
        <v>547</v>
      </c>
      <c r="B293" s="20" t="s">
        <v>548</v>
      </c>
      <c r="C293" s="21">
        <v>0</v>
      </c>
      <c r="D293" s="21">
        <v>0</v>
      </c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idden="1" outlineLevel="1" x14ac:dyDescent="0.2">
      <c r="A294" s="19" t="s">
        <v>549</v>
      </c>
      <c r="B294" s="20" t="s">
        <v>550</v>
      </c>
      <c r="C294" s="21">
        <v>0</v>
      </c>
      <c r="D294" s="21">
        <v>0</v>
      </c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idden="1" outlineLevel="1" x14ac:dyDescent="0.2">
      <c r="A295" s="19" t="s">
        <v>551</v>
      </c>
      <c r="B295" s="20" t="s">
        <v>552</v>
      </c>
      <c r="C295" s="21">
        <v>0</v>
      </c>
      <c r="D295" s="21">
        <v>0</v>
      </c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idden="1" outlineLevel="1" x14ac:dyDescent="0.2">
      <c r="A296" s="19" t="s">
        <v>553</v>
      </c>
      <c r="B296" s="20" t="s">
        <v>554</v>
      </c>
      <c r="C296" s="21">
        <v>0</v>
      </c>
      <c r="D296" s="21">
        <v>0</v>
      </c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idden="1" outlineLevel="1" x14ac:dyDescent="0.2">
      <c r="A297" s="19" t="s">
        <v>555</v>
      </c>
      <c r="B297" s="20" t="s">
        <v>556</v>
      </c>
      <c r="C297" s="21">
        <v>0</v>
      </c>
      <c r="D297" s="21">
        <v>0</v>
      </c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idden="1" outlineLevel="1" x14ac:dyDescent="0.2">
      <c r="A298" s="19" t="s">
        <v>557</v>
      </c>
      <c r="B298" s="20" t="s">
        <v>558</v>
      </c>
      <c r="C298" s="21">
        <v>0</v>
      </c>
      <c r="D298" s="21">
        <v>0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idden="1" outlineLevel="1" x14ac:dyDescent="0.2">
      <c r="A299" s="19" t="s">
        <v>559</v>
      </c>
      <c r="B299" s="20" t="s">
        <v>560</v>
      </c>
      <c r="C299" s="21">
        <v>0</v>
      </c>
      <c r="D299" s="21">
        <v>0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idden="1" outlineLevel="1" x14ac:dyDescent="0.2">
      <c r="A300" s="19" t="s">
        <v>561</v>
      </c>
      <c r="B300" s="20" t="s">
        <v>562</v>
      </c>
      <c r="C300" s="21">
        <v>0</v>
      </c>
      <c r="D300" s="21">
        <v>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idden="1" outlineLevel="1" x14ac:dyDescent="0.2">
      <c r="A301" s="19" t="s">
        <v>563</v>
      </c>
      <c r="B301" s="20" t="s">
        <v>564</v>
      </c>
      <c r="C301" s="21">
        <v>0</v>
      </c>
      <c r="D301" s="21">
        <v>0</v>
      </c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idden="1" outlineLevel="1" x14ac:dyDescent="0.2">
      <c r="A302" s="19" t="s">
        <v>565</v>
      </c>
      <c r="B302" s="20" t="s">
        <v>566</v>
      </c>
      <c r="C302" s="21">
        <v>0</v>
      </c>
      <c r="D302" s="21">
        <v>0</v>
      </c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idden="1" outlineLevel="1" x14ac:dyDescent="0.2">
      <c r="A303" s="19" t="s">
        <v>567</v>
      </c>
      <c r="B303" s="20" t="s">
        <v>568</v>
      </c>
      <c r="C303" s="21">
        <v>0</v>
      </c>
      <c r="D303" s="21">
        <v>0</v>
      </c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idden="1" outlineLevel="1" x14ac:dyDescent="0.2">
      <c r="A304" s="19" t="s">
        <v>569</v>
      </c>
      <c r="B304" s="20" t="s">
        <v>570</v>
      </c>
      <c r="C304" s="21">
        <v>0</v>
      </c>
      <c r="D304" s="21">
        <v>0</v>
      </c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idden="1" outlineLevel="1" x14ac:dyDescent="0.2">
      <c r="A305" s="19" t="s">
        <v>571</v>
      </c>
      <c r="B305" s="20" t="s">
        <v>572</v>
      </c>
      <c r="C305" s="21">
        <v>0</v>
      </c>
      <c r="D305" s="21">
        <v>0</v>
      </c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idden="1" outlineLevel="1" x14ac:dyDescent="0.2">
      <c r="A306" s="19" t="s">
        <v>573</v>
      </c>
      <c r="B306" s="20" t="s">
        <v>574</v>
      </c>
      <c r="C306" s="21">
        <v>0</v>
      </c>
      <c r="D306" s="21">
        <v>0</v>
      </c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idden="1" outlineLevel="1" x14ac:dyDescent="0.2">
      <c r="A307" s="19" t="s">
        <v>575</v>
      </c>
      <c r="B307" s="20" t="s">
        <v>576</v>
      </c>
      <c r="C307" s="21">
        <v>0</v>
      </c>
      <c r="D307" s="21">
        <v>0</v>
      </c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idden="1" outlineLevel="1" x14ac:dyDescent="0.2">
      <c r="A308" s="19" t="s">
        <v>577</v>
      </c>
      <c r="B308" s="20" t="s">
        <v>578</v>
      </c>
      <c r="C308" s="21">
        <v>0</v>
      </c>
      <c r="D308" s="21">
        <v>0</v>
      </c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idden="1" outlineLevel="1" x14ac:dyDescent="0.2">
      <c r="A309" s="19" t="s">
        <v>579</v>
      </c>
      <c r="B309" s="20" t="s">
        <v>580</v>
      </c>
      <c r="C309" s="21">
        <v>0</v>
      </c>
      <c r="D309" s="21">
        <v>0</v>
      </c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idden="1" outlineLevel="1" x14ac:dyDescent="0.2">
      <c r="A310" s="19" t="s">
        <v>581</v>
      </c>
      <c r="B310" s="20" t="s">
        <v>582</v>
      </c>
      <c r="C310" s="21">
        <v>0</v>
      </c>
      <c r="D310" s="21">
        <v>0</v>
      </c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idden="1" outlineLevel="1" x14ac:dyDescent="0.2">
      <c r="A311" s="19" t="s">
        <v>583</v>
      </c>
      <c r="B311" s="20" t="s">
        <v>584</v>
      </c>
      <c r="C311" s="21">
        <v>0</v>
      </c>
      <c r="D311" s="21">
        <v>0</v>
      </c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idden="1" outlineLevel="1" x14ac:dyDescent="0.2">
      <c r="A312" s="19" t="s">
        <v>585</v>
      </c>
      <c r="B312" s="20" t="s">
        <v>586</v>
      </c>
      <c r="C312" s="21">
        <v>0</v>
      </c>
      <c r="D312" s="21">
        <v>0</v>
      </c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idden="1" outlineLevel="1" x14ac:dyDescent="0.2">
      <c r="A313" s="19" t="s">
        <v>587</v>
      </c>
      <c r="B313" s="20" t="s">
        <v>588</v>
      </c>
      <c r="C313" s="21">
        <v>0</v>
      </c>
      <c r="D313" s="21">
        <v>0</v>
      </c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idden="1" outlineLevel="1" x14ac:dyDescent="0.2">
      <c r="A314" s="19" t="s">
        <v>589</v>
      </c>
      <c r="B314" s="20" t="s">
        <v>590</v>
      </c>
      <c r="C314" s="21">
        <v>0</v>
      </c>
      <c r="D314" s="21">
        <v>0</v>
      </c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idden="1" outlineLevel="1" x14ac:dyDescent="0.2">
      <c r="A315" s="19" t="s">
        <v>591</v>
      </c>
      <c r="B315" s="20" t="s">
        <v>592</v>
      </c>
      <c r="C315" s="21">
        <v>0</v>
      </c>
      <c r="D315" s="21">
        <v>0</v>
      </c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s="29" customFormat="1" ht="22.5" hidden="1" customHeight="1" x14ac:dyDescent="0.2">
      <c r="A316" s="26" t="s">
        <v>593</v>
      </c>
      <c r="B316" s="27" t="s">
        <v>594</v>
      </c>
      <c r="C316" s="21">
        <v>0</v>
      </c>
      <c r="D316" s="21">
        <v>0</v>
      </c>
      <c r="E316" s="21"/>
      <c r="F316" s="21"/>
      <c r="G316" s="21"/>
      <c r="H316" s="21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1:40" s="35" customFormat="1" ht="22.5" customHeight="1" x14ac:dyDescent="0.2">
      <c r="A317" s="115" t="s">
        <v>595</v>
      </c>
      <c r="B317" s="116" t="s">
        <v>596</v>
      </c>
      <c r="C317" s="117">
        <f>+C24+C25+C106+C173+C240+C249+C254</f>
        <v>96079</v>
      </c>
      <c r="D317" s="117">
        <f>+D24+D25+D106+D173+D240+D249+D254</f>
        <v>101729</v>
      </c>
      <c r="E317" s="105"/>
      <c r="F317" s="105"/>
      <c r="G317" s="105"/>
      <c r="H317" s="105"/>
      <c r="I317" s="34">
        <f>SUM(I249,I240,I106,I25,I24,I254,I173)</f>
        <v>28558</v>
      </c>
      <c r="J317" s="34">
        <f t="shared" ref="J317:W317" si="27">SUM(J249,J240,J106,J25,J24,J254,J173)</f>
        <v>0</v>
      </c>
      <c r="K317" s="34">
        <f t="shared" si="27"/>
        <v>9417</v>
      </c>
      <c r="L317" s="34">
        <f t="shared" si="27"/>
        <v>1846</v>
      </c>
      <c r="M317" s="34">
        <f t="shared" si="27"/>
        <v>4445</v>
      </c>
      <c r="N317" s="34">
        <f t="shared" si="27"/>
        <v>22884</v>
      </c>
      <c r="O317" s="34">
        <f t="shared" si="27"/>
        <v>16826</v>
      </c>
      <c r="P317" s="34">
        <f t="shared" si="27"/>
        <v>1080</v>
      </c>
      <c r="Q317" s="34">
        <f t="shared" si="27"/>
        <v>240</v>
      </c>
      <c r="R317" s="34">
        <f t="shared" si="27"/>
        <v>1206</v>
      </c>
      <c r="S317" s="34">
        <f t="shared" si="27"/>
        <v>2000</v>
      </c>
      <c r="T317" s="34">
        <f t="shared" si="27"/>
        <v>500</v>
      </c>
      <c r="U317" s="34">
        <f t="shared" si="27"/>
        <v>5000</v>
      </c>
      <c r="V317" s="34">
        <f t="shared" si="27"/>
        <v>1127</v>
      </c>
      <c r="W317" s="34">
        <f t="shared" si="27"/>
        <v>950</v>
      </c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</row>
    <row r="318" spans="1:40" x14ac:dyDescent="0.2">
      <c r="A318" s="19" t="s">
        <v>12</v>
      </c>
      <c r="B318" s="20" t="s">
        <v>597</v>
      </c>
      <c r="C318" s="21">
        <v>15231</v>
      </c>
      <c r="D318" s="21">
        <v>15231</v>
      </c>
      <c r="E318" s="21"/>
      <c r="F318" s="21"/>
      <c r="G318" s="21"/>
      <c r="H318" s="21"/>
      <c r="I318" s="21"/>
      <c r="J318" s="21">
        <v>15231</v>
      </c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x14ac:dyDescent="0.2">
      <c r="A319" s="19" t="s">
        <v>14</v>
      </c>
      <c r="B319" s="20" t="s">
        <v>598</v>
      </c>
      <c r="C319" s="21">
        <v>13127</v>
      </c>
      <c r="D319" s="21">
        <f>13127+930</f>
        <v>14057</v>
      </c>
      <c r="E319" s="21"/>
      <c r="F319" s="21"/>
      <c r="G319" s="21"/>
      <c r="H319" s="21"/>
      <c r="I319" s="21"/>
      <c r="J319" s="21">
        <v>13127</v>
      </c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25.5" x14ac:dyDescent="0.2">
      <c r="A320" s="19" t="s">
        <v>16</v>
      </c>
      <c r="B320" s="20" t="s">
        <v>599</v>
      </c>
      <c r="C320" s="21">
        <v>8560</v>
      </c>
      <c r="D320" s="21">
        <f>8560+113</f>
        <v>8673</v>
      </c>
      <c r="E320" s="21"/>
      <c r="F320" s="21"/>
      <c r="G320" s="21"/>
      <c r="H320" s="21"/>
      <c r="I320" s="21"/>
      <c r="J320" s="21">
        <v>8560</v>
      </c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x14ac:dyDescent="0.2">
      <c r="A321" s="19" t="s">
        <v>18</v>
      </c>
      <c r="B321" s="20" t="s">
        <v>600</v>
      </c>
      <c r="C321" s="21">
        <v>1800</v>
      </c>
      <c r="D321" s="21">
        <f>1800+364</f>
        <v>2164</v>
      </c>
      <c r="E321" s="21"/>
      <c r="F321" s="21"/>
      <c r="G321" s="21"/>
      <c r="H321" s="21"/>
      <c r="I321" s="21"/>
      <c r="J321" s="21">
        <v>1800</v>
      </c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idden="1" x14ac:dyDescent="0.2">
      <c r="A322" s="19" t="s">
        <v>20</v>
      </c>
      <c r="B322" s="20" t="s">
        <v>601</v>
      </c>
      <c r="C322" s="21">
        <v>0</v>
      </c>
      <c r="D322" s="21">
        <v>0</v>
      </c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idden="1" x14ac:dyDescent="0.2">
      <c r="A323" s="19" t="s">
        <v>22</v>
      </c>
      <c r="B323" s="20" t="s">
        <v>602</v>
      </c>
      <c r="C323" s="21">
        <v>0</v>
      </c>
      <c r="D323" s="21">
        <v>0</v>
      </c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4.25" customHeight="1" x14ac:dyDescent="0.2">
      <c r="A324" s="36" t="s">
        <v>24</v>
      </c>
      <c r="B324" s="37" t="s">
        <v>603</v>
      </c>
      <c r="C324" s="21">
        <v>38718</v>
      </c>
      <c r="D324" s="21">
        <f>D318+D319+D320+D321</f>
        <v>40125</v>
      </c>
      <c r="E324" s="21"/>
      <c r="F324" s="21"/>
      <c r="G324" s="21"/>
      <c r="H324" s="21"/>
      <c r="I324" s="38">
        <f>SUM(I318:I323)</f>
        <v>0</v>
      </c>
      <c r="J324" s="38">
        <f>SUM(J318:J323)</f>
        <v>38718</v>
      </c>
      <c r="K324" s="38"/>
      <c r="L324" s="38"/>
      <c r="M324" s="38"/>
      <c r="N324" s="38"/>
      <c r="O324" s="38"/>
      <c r="P324" s="38"/>
      <c r="Q324" s="38"/>
      <c r="R324" s="38"/>
      <c r="S324" s="38"/>
      <c r="T324" s="38"/>
    </row>
    <row r="325" spans="1:40" hidden="1" outlineLevel="1" x14ac:dyDescent="0.2">
      <c r="A325" s="19" t="s">
        <v>26</v>
      </c>
      <c r="B325" s="20" t="s">
        <v>604</v>
      </c>
      <c r="C325" s="21">
        <v>0</v>
      </c>
      <c r="D325" s="21">
        <v>0</v>
      </c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25.5" hidden="1" outlineLevel="1" x14ac:dyDescent="0.2">
      <c r="A326" s="19" t="s">
        <v>28</v>
      </c>
      <c r="B326" s="20" t="s">
        <v>605</v>
      </c>
      <c r="C326" s="21">
        <v>0</v>
      </c>
      <c r="D326" s="21">
        <v>0</v>
      </c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25.5" hidden="1" outlineLevel="1" x14ac:dyDescent="0.2">
      <c r="A327" s="19" t="s">
        <v>30</v>
      </c>
      <c r="B327" s="20" t="s">
        <v>606</v>
      </c>
      <c r="C327" s="21">
        <v>0</v>
      </c>
      <c r="D327" s="21">
        <v>0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idden="1" outlineLevel="1" x14ac:dyDescent="0.2">
      <c r="A328" s="19" t="s">
        <v>32</v>
      </c>
      <c r="B328" s="20" t="s">
        <v>607</v>
      </c>
      <c r="C328" s="21">
        <v>0</v>
      </c>
      <c r="D328" s="21">
        <v>0</v>
      </c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idden="1" outlineLevel="1" x14ac:dyDescent="0.2">
      <c r="A329" s="19" t="s">
        <v>34</v>
      </c>
      <c r="B329" s="20" t="s">
        <v>608</v>
      </c>
      <c r="C329" s="21">
        <v>0</v>
      </c>
      <c r="D329" s="21">
        <v>0</v>
      </c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25.5" hidden="1" outlineLevel="1" x14ac:dyDescent="0.2">
      <c r="A330" s="19" t="s">
        <v>36</v>
      </c>
      <c r="B330" s="20" t="s">
        <v>609</v>
      </c>
      <c r="C330" s="21">
        <v>0</v>
      </c>
      <c r="D330" s="21">
        <v>0</v>
      </c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idden="1" outlineLevel="1" x14ac:dyDescent="0.2">
      <c r="A331" s="19" t="s">
        <v>38</v>
      </c>
      <c r="B331" s="20" t="s">
        <v>610</v>
      </c>
      <c r="C331" s="21">
        <v>0</v>
      </c>
      <c r="D331" s="21">
        <v>0</v>
      </c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idden="1" outlineLevel="1" x14ac:dyDescent="0.2">
      <c r="A332" s="19" t="s">
        <v>40</v>
      </c>
      <c r="B332" s="20" t="s">
        <v>611</v>
      </c>
      <c r="C332" s="21">
        <v>0</v>
      </c>
      <c r="D332" s="21">
        <v>0</v>
      </c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idden="1" outlineLevel="1" x14ac:dyDescent="0.2">
      <c r="A333" s="19" t="s">
        <v>42</v>
      </c>
      <c r="B333" s="20" t="s">
        <v>612</v>
      </c>
      <c r="C333" s="21">
        <v>0</v>
      </c>
      <c r="D333" s="21">
        <v>0</v>
      </c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idden="1" outlineLevel="1" x14ac:dyDescent="0.2">
      <c r="A334" s="19" t="s">
        <v>44</v>
      </c>
      <c r="B334" s="20" t="s">
        <v>613</v>
      </c>
      <c r="C334" s="21">
        <v>0</v>
      </c>
      <c r="D334" s="21">
        <v>0</v>
      </c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idden="1" outlineLevel="1" x14ac:dyDescent="0.2">
      <c r="A335" s="19" t="s">
        <v>46</v>
      </c>
      <c r="B335" s="20" t="s">
        <v>614</v>
      </c>
      <c r="C335" s="21">
        <v>0</v>
      </c>
      <c r="D335" s="21">
        <v>0</v>
      </c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idden="1" outlineLevel="1" x14ac:dyDescent="0.2">
      <c r="A336" s="19" t="s">
        <v>48</v>
      </c>
      <c r="B336" s="20" t="s">
        <v>615</v>
      </c>
      <c r="C336" s="21">
        <v>0</v>
      </c>
      <c r="D336" s="21">
        <v>0</v>
      </c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idden="1" outlineLevel="1" x14ac:dyDescent="0.2">
      <c r="A337" s="19" t="s">
        <v>50</v>
      </c>
      <c r="B337" s="20" t="s">
        <v>616</v>
      </c>
      <c r="C337" s="21">
        <v>0</v>
      </c>
      <c r="D337" s="21">
        <v>0</v>
      </c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25.5" hidden="1" outlineLevel="1" x14ac:dyDescent="0.2">
      <c r="A338" s="19" t="s">
        <v>52</v>
      </c>
      <c r="B338" s="20" t="s">
        <v>617</v>
      </c>
      <c r="C338" s="21">
        <v>0</v>
      </c>
      <c r="D338" s="21">
        <v>0</v>
      </c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idden="1" outlineLevel="1" x14ac:dyDescent="0.2">
      <c r="A339" s="19" t="s">
        <v>54</v>
      </c>
      <c r="B339" s="20" t="s">
        <v>618</v>
      </c>
      <c r="C339" s="21">
        <v>0</v>
      </c>
      <c r="D339" s="21">
        <v>0</v>
      </c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idden="1" outlineLevel="1" x14ac:dyDescent="0.2">
      <c r="A340" s="19" t="s">
        <v>56</v>
      </c>
      <c r="B340" s="20" t="s">
        <v>619</v>
      </c>
      <c r="C340" s="21">
        <v>0</v>
      </c>
      <c r="D340" s="21">
        <v>0</v>
      </c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25.5" hidden="1" outlineLevel="1" x14ac:dyDescent="0.2">
      <c r="A341" s="19" t="s">
        <v>58</v>
      </c>
      <c r="B341" s="20" t="s">
        <v>620</v>
      </c>
      <c r="C341" s="21">
        <v>0</v>
      </c>
      <c r="D341" s="21">
        <v>0</v>
      </c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idden="1" outlineLevel="1" x14ac:dyDescent="0.2">
      <c r="A342" s="19" t="s">
        <v>60</v>
      </c>
      <c r="B342" s="20" t="s">
        <v>621</v>
      </c>
      <c r="C342" s="21">
        <v>0</v>
      </c>
      <c r="D342" s="21">
        <v>0</v>
      </c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idden="1" outlineLevel="1" x14ac:dyDescent="0.2">
      <c r="A343" s="19" t="s">
        <v>62</v>
      </c>
      <c r="B343" s="20" t="s">
        <v>622</v>
      </c>
      <c r="C343" s="21">
        <v>0</v>
      </c>
      <c r="D343" s="21">
        <v>0</v>
      </c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idden="1" outlineLevel="1" x14ac:dyDescent="0.2">
      <c r="A344" s="19" t="s">
        <v>64</v>
      </c>
      <c r="B344" s="20" t="s">
        <v>623</v>
      </c>
      <c r="C344" s="21">
        <v>0</v>
      </c>
      <c r="D344" s="21">
        <v>0</v>
      </c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idden="1" outlineLevel="1" x14ac:dyDescent="0.2">
      <c r="A345" s="19" t="s">
        <v>66</v>
      </c>
      <c r="B345" s="20" t="s">
        <v>624</v>
      </c>
      <c r="C345" s="21">
        <v>0</v>
      </c>
      <c r="D345" s="21">
        <v>0</v>
      </c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idden="1" outlineLevel="1" x14ac:dyDescent="0.2">
      <c r="A346" s="19" t="s">
        <v>68</v>
      </c>
      <c r="B346" s="20" t="s">
        <v>625</v>
      </c>
      <c r="C346" s="21">
        <v>0</v>
      </c>
      <c r="D346" s="21">
        <v>0</v>
      </c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idden="1" outlineLevel="1" x14ac:dyDescent="0.2">
      <c r="A347" s="19" t="s">
        <v>75</v>
      </c>
      <c r="B347" s="20" t="s">
        <v>626</v>
      </c>
      <c r="C347" s="21">
        <v>0</v>
      </c>
      <c r="D347" s="21">
        <v>0</v>
      </c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idden="1" outlineLevel="1" x14ac:dyDescent="0.2">
      <c r="A348" s="19" t="s">
        <v>84</v>
      </c>
      <c r="B348" s="20" t="s">
        <v>627</v>
      </c>
      <c r="C348" s="21">
        <v>0</v>
      </c>
      <c r="D348" s="21">
        <v>0</v>
      </c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idden="1" outlineLevel="1" x14ac:dyDescent="0.2">
      <c r="A349" s="19" t="s">
        <v>86</v>
      </c>
      <c r="B349" s="20" t="s">
        <v>628</v>
      </c>
      <c r="C349" s="21">
        <v>0</v>
      </c>
      <c r="D349" s="21">
        <v>0</v>
      </c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</row>
    <row r="350" spans="1:40" hidden="1" outlineLevel="1" x14ac:dyDescent="0.2">
      <c r="A350" s="19" t="s">
        <v>88</v>
      </c>
      <c r="B350" s="20" t="s">
        <v>629</v>
      </c>
      <c r="C350" s="21">
        <v>0</v>
      </c>
      <c r="D350" s="21">
        <v>0</v>
      </c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idden="1" outlineLevel="1" x14ac:dyDescent="0.2">
      <c r="A351" s="19" t="s">
        <v>93</v>
      </c>
      <c r="B351" s="20" t="s">
        <v>630</v>
      </c>
      <c r="C351" s="21">
        <v>0</v>
      </c>
      <c r="D351" s="21">
        <v>0</v>
      </c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25.5" hidden="1" outlineLevel="1" x14ac:dyDescent="0.2">
      <c r="A352" s="19" t="s">
        <v>97</v>
      </c>
      <c r="B352" s="20" t="s">
        <v>631</v>
      </c>
      <c r="C352" s="21">
        <v>0</v>
      </c>
      <c r="D352" s="21">
        <v>0</v>
      </c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idden="1" outlineLevel="1" x14ac:dyDescent="0.2">
      <c r="A353" s="19" t="s">
        <v>99</v>
      </c>
      <c r="B353" s="20" t="s">
        <v>632</v>
      </c>
      <c r="C353" s="21">
        <v>0</v>
      </c>
      <c r="D353" s="21">
        <v>0</v>
      </c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</row>
    <row r="354" spans="1:40" hidden="1" outlineLevel="1" x14ac:dyDescent="0.2">
      <c r="A354" s="19" t="s">
        <v>104</v>
      </c>
      <c r="B354" s="20" t="s">
        <v>633</v>
      </c>
      <c r="C354" s="21">
        <v>0</v>
      </c>
      <c r="D354" s="21">
        <v>0</v>
      </c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idden="1" outlineLevel="1" x14ac:dyDescent="0.2">
      <c r="A355" s="19" t="s">
        <v>106</v>
      </c>
      <c r="B355" s="20" t="s">
        <v>634</v>
      </c>
      <c r="C355" s="21">
        <v>0</v>
      </c>
      <c r="D355" s="21">
        <v>0</v>
      </c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idden="1" outlineLevel="1" x14ac:dyDescent="0.2">
      <c r="A356" s="19" t="s">
        <v>108</v>
      </c>
      <c r="B356" s="20" t="s">
        <v>635</v>
      </c>
      <c r="C356" s="21">
        <v>0</v>
      </c>
      <c r="D356" s="21">
        <v>0</v>
      </c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idden="1" outlineLevel="1" x14ac:dyDescent="0.2">
      <c r="A357" s="19" t="s">
        <v>110</v>
      </c>
      <c r="B357" s="20" t="s">
        <v>636</v>
      </c>
      <c r="C357" s="21">
        <v>0</v>
      </c>
      <c r="D357" s="21">
        <v>0</v>
      </c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idden="1" outlineLevel="1" x14ac:dyDescent="0.2">
      <c r="A358" s="19" t="s">
        <v>116</v>
      </c>
      <c r="B358" s="20" t="s">
        <v>637</v>
      </c>
      <c r="C358" s="21">
        <v>0</v>
      </c>
      <c r="D358" s="21">
        <v>0</v>
      </c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idden="1" outlineLevel="1" x14ac:dyDescent="0.2">
      <c r="A359" s="19" t="s">
        <v>118</v>
      </c>
      <c r="B359" s="20" t="s">
        <v>638</v>
      </c>
      <c r="C359" s="21">
        <v>0</v>
      </c>
      <c r="D359" s="21">
        <v>0</v>
      </c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idden="1" outlineLevel="1" x14ac:dyDescent="0.2">
      <c r="A360" s="19">
        <v>8</v>
      </c>
      <c r="B360" s="20" t="s">
        <v>949</v>
      </c>
      <c r="C360" s="21">
        <v>0</v>
      </c>
      <c r="D360" s="21">
        <v>0</v>
      </c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idden="1" outlineLevel="1" x14ac:dyDescent="0.2">
      <c r="A361" s="19" t="s">
        <v>26</v>
      </c>
      <c r="B361" s="20" t="s">
        <v>604</v>
      </c>
      <c r="C361" s="21">
        <v>0</v>
      </c>
      <c r="D361" s="21">
        <v>0</v>
      </c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25.5" hidden="1" outlineLevel="1" x14ac:dyDescent="0.2">
      <c r="A362" s="19" t="s">
        <v>28</v>
      </c>
      <c r="B362" s="20" t="s">
        <v>605</v>
      </c>
      <c r="C362" s="21">
        <v>0</v>
      </c>
      <c r="D362" s="21">
        <v>0</v>
      </c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25.5" hidden="1" outlineLevel="1" x14ac:dyDescent="0.2">
      <c r="A363" s="19" t="s">
        <v>30</v>
      </c>
      <c r="B363" s="20" t="s">
        <v>606</v>
      </c>
      <c r="C363" s="21">
        <v>0</v>
      </c>
      <c r="D363" s="21">
        <v>0</v>
      </c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idden="1" outlineLevel="1" x14ac:dyDescent="0.2">
      <c r="A364" s="19" t="s">
        <v>32</v>
      </c>
      <c r="B364" s="20" t="s">
        <v>607</v>
      </c>
      <c r="C364" s="21">
        <v>0</v>
      </c>
      <c r="D364" s="21">
        <v>0</v>
      </c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idden="1" outlineLevel="1" x14ac:dyDescent="0.2">
      <c r="A365" s="19" t="s">
        <v>34</v>
      </c>
      <c r="B365" s="20" t="s">
        <v>608</v>
      </c>
      <c r="C365" s="21">
        <v>0</v>
      </c>
      <c r="D365" s="21">
        <v>0</v>
      </c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25.5" hidden="1" outlineLevel="1" x14ac:dyDescent="0.2">
      <c r="A366" s="19" t="s">
        <v>36</v>
      </c>
      <c r="B366" s="20" t="s">
        <v>609</v>
      </c>
      <c r="C366" s="21">
        <v>0</v>
      </c>
      <c r="D366" s="21">
        <v>0</v>
      </c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idden="1" outlineLevel="1" x14ac:dyDescent="0.2">
      <c r="A367" s="19" t="s">
        <v>38</v>
      </c>
      <c r="B367" s="20" t="s">
        <v>610</v>
      </c>
      <c r="C367" s="21">
        <v>0</v>
      </c>
      <c r="D367" s="21">
        <v>0</v>
      </c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idden="1" outlineLevel="1" x14ac:dyDescent="0.2">
      <c r="A368" s="19" t="s">
        <v>40</v>
      </c>
      <c r="B368" s="20" t="s">
        <v>611</v>
      </c>
      <c r="C368" s="21">
        <v>0</v>
      </c>
      <c r="D368" s="21">
        <v>0</v>
      </c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idden="1" outlineLevel="1" x14ac:dyDescent="0.2">
      <c r="A369" s="19" t="s">
        <v>42</v>
      </c>
      <c r="B369" s="20" t="s">
        <v>612</v>
      </c>
      <c r="C369" s="21">
        <v>0</v>
      </c>
      <c r="D369" s="21">
        <v>0</v>
      </c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idden="1" outlineLevel="1" x14ac:dyDescent="0.2">
      <c r="A370" s="19" t="s">
        <v>44</v>
      </c>
      <c r="B370" s="20" t="s">
        <v>613</v>
      </c>
      <c r="C370" s="21">
        <v>0</v>
      </c>
      <c r="D370" s="21">
        <v>0</v>
      </c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idden="1" outlineLevel="1" x14ac:dyDescent="0.2">
      <c r="A371" s="19" t="s">
        <v>46</v>
      </c>
      <c r="B371" s="20" t="s">
        <v>614</v>
      </c>
      <c r="C371" s="21">
        <v>0</v>
      </c>
      <c r="D371" s="21">
        <v>0</v>
      </c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idden="1" outlineLevel="1" x14ac:dyDescent="0.2">
      <c r="A372" s="19" t="s">
        <v>48</v>
      </c>
      <c r="B372" s="20" t="s">
        <v>615</v>
      </c>
      <c r="C372" s="21">
        <v>0</v>
      </c>
      <c r="D372" s="21">
        <v>0</v>
      </c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idden="1" outlineLevel="1" x14ac:dyDescent="0.2">
      <c r="A373" s="19" t="s">
        <v>50</v>
      </c>
      <c r="B373" s="20" t="s">
        <v>616</v>
      </c>
      <c r="C373" s="21">
        <v>0</v>
      </c>
      <c r="D373" s="21">
        <v>0</v>
      </c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25.5" hidden="1" outlineLevel="1" x14ac:dyDescent="0.2">
      <c r="A374" s="19" t="s">
        <v>52</v>
      </c>
      <c r="B374" s="20" t="s">
        <v>617</v>
      </c>
      <c r="C374" s="21">
        <v>0</v>
      </c>
      <c r="D374" s="21">
        <v>0</v>
      </c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idden="1" outlineLevel="1" x14ac:dyDescent="0.2">
      <c r="A375" s="19" t="s">
        <v>54</v>
      </c>
      <c r="B375" s="20" t="s">
        <v>618</v>
      </c>
      <c r="C375" s="21">
        <v>0</v>
      </c>
      <c r="D375" s="21">
        <v>0</v>
      </c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idden="1" outlineLevel="1" x14ac:dyDescent="0.2">
      <c r="A376" s="19" t="s">
        <v>56</v>
      </c>
      <c r="B376" s="20" t="s">
        <v>619</v>
      </c>
      <c r="C376" s="21">
        <v>0</v>
      </c>
      <c r="D376" s="21">
        <v>0</v>
      </c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25.5" hidden="1" outlineLevel="1" x14ac:dyDescent="0.2">
      <c r="A377" s="19" t="s">
        <v>58</v>
      </c>
      <c r="B377" s="20" t="s">
        <v>620</v>
      </c>
      <c r="C377" s="21">
        <v>0</v>
      </c>
      <c r="D377" s="21">
        <v>0</v>
      </c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idden="1" outlineLevel="1" x14ac:dyDescent="0.2">
      <c r="A378" s="19" t="s">
        <v>60</v>
      </c>
      <c r="B378" s="20" t="s">
        <v>621</v>
      </c>
      <c r="C378" s="21">
        <v>0</v>
      </c>
      <c r="D378" s="21">
        <v>0</v>
      </c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idden="1" outlineLevel="1" x14ac:dyDescent="0.2">
      <c r="A379" s="19" t="s">
        <v>62</v>
      </c>
      <c r="B379" s="20" t="s">
        <v>622</v>
      </c>
      <c r="C379" s="21">
        <v>0</v>
      </c>
      <c r="D379" s="21">
        <v>0</v>
      </c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idden="1" outlineLevel="1" x14ac:dyDescent="0.2">
      <c r="A380" s="19" t="s">
        <v>64</v>
      </c>
      <c r="B380" s="20" t="s">
        <v>623</v>
      </c>
      <c r="C380" s="21">
        <v>0</v>
      </c>
      <c r="D380" s="21">
        <v>0</v>
      </c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idden="1" outlineLevel="1" x14ac:dyDescent="0.2">
      <c r="A381" s="19" t="s">
        <v>66</v>
      </c>
      <c r="B381" s="20" t="s">
        <v>624</v>
      </c>
      <c r="C381" s="21">
        <v>0</v>
      </c>
      <c r="D381" s="21">
        <v>0</v>
      </c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idden="1" outlineLevel="1" x14ac:dyDescent="0.2">
      <c r="A382" s="19" t="s">
        <v>68</v>
      </c>
      <c r="B382" s="20" t="s">
        <v>625</v>
      </c>
      <c r="C382" s="21">
        <v>0</v>
      </c>
      <c r="D382" s="21">
        <v>0</v>
      </c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idden="1" outlineLevel="1" x14ac:dyDescent="0.2">
      <c r="A383" s="19" t="s">
        <v>75</v>
      </c>
      <c r="B383" s="20" t="s">
        <v>626</v>
      </c>
      <c r="C383" s="21">
        <v>0</v>
      </c>
      <c r="D383" s="21">
        <v>0</v>
      </c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idden="1" outlineLevel="1" x14ac:dyDescent="0.2">
      <c r="A384" s="19" t="s">
        <v>84</v>
      </c>
      <c r="B384" s="20" t="s">
        <v>627</v>
      </c>
      <c r="C384" s="21">
        <v>0</v>
      </c>
      <c r="D384" s="21">
        <v>0</v>
      </c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1" outlineLevel="1" x14ac:dyDescent="0.2">
      <c r="A385" s="19" t="s">
        <v>86</v>
      </c>
      <c r="B385" s="20" t="s">
        <v>628</v>
      </c>
      <c r="C385" s="21">
        <v>14686</v>
      </c>
      <c r="D385" s="21">
        <f>D390+D391+E390</f>
        <v>15273</v>
      </c>
      <c r="E385" s="21"/>
      <c r="F385" s="21"/>
      <c r="G385" s="21"/>
      <c r="H385" s="21"/>
      <c r="I385" s="21"/>
      <c r="J385" s="21"/>
      <c r="K385" s="21"/>
      <c r="L385" s="21"/>
      <c r="M385" s="21"/>
      <c r="N385" s="21">
        <v>686</v>
      </c>
      <c r="O385" s="21">
        <v>14000</v>
      </c>
      <c r="P385" s="21"/>
      <c r="Q385" s="21"/>
      <c r="R385" s="21"/>
      <c r="S385" s="21"/>
      <c r="T385" s="21"/>
      <c r="AO385" s="10"/>
    </row>
    <row r="386" spans="1:41" hidden="1" outlineLevel="1" x14ac:dyDescent="0.2">
      <c r="A386" s="19" t="s">
        <v>88</v>
      </c>
      <c r="B386" s="20" t="s">
        <v>629</v>
      </c>
      <c r="C386" s="21">
        <v>0</v>
      </c>
      <c r="D386" s="21">
        <v>0</v>
      </c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1" hidden="1" outlineLevel="1" x14ac:dyDescent="0.2">
      <c r="A387" s="19" t="s">
        <v>93</v>
      </c>
      <c r="B387" s="20" t="s">
        <v>630</v>
      </c>
      <c r="C387" s="21">
        <v>0</v>
      </c>
      <c r="D387" s="21">
        <v>0</v>
      </c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1" ht="25.5" outlineLevel="1" x14ac:dyDescent="0.2">
      <c r="A388" s="19" t="s">
        <v>97</v>
      </c>
      <c r="B388" s="20" t="s">
        <v>631</v>
      </c>
      <c r="C388" s="21">
        <v>0</v>
      </c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1" hidden="1" outlineLevel="1" x14ac:dyDescent="0.2">
      <c r="A389" s="19" t="s">
        <v>99</v>
      </c>
      <c r="B389" s="20" t="s">
        <v>632</v>
      </c>
      <c r="C389" s="21">
        <v>0</v>
      </c>
      <c r="D389" s="21">
        <v>0</v>
      </c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AO389" s="10"/>
    </row>
    <row r="390" spans="1:41" outlineLevel="1" x14ac:dyDescent="0.2">
      <c r="A390" s="19" t="s">
        <v>104</v>
      </c>
      <c r="B390" s="20" t="s">
        <v>633</v>
      </c>
      <c r="C390" s="21">
        <v>14000</v>
      </c>
      <c r="D390" s="21">
        <f>14000+587</f>
        <v>14587</v>
      </c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>
        <v>14000</v>
      </c>
      <c r="P390" s="21"/>
      <c r="Q390" s="21"/>
      <c r="R390" s="21"/>
      <c r="S390" s="21"/>
      <c r="T390" s="2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1" outlineLevel="1" x14ac:dyDescent="0.2">
      <c r="A391" s="19" t="s">
        <v>106</v>
      </c>
      <c r="B391" s="20" t="s">
        <v>634</v>
      </c>
      <c r="C391" s="21">
        <v>686</v>
      </c>
      <c r="D391" s="21">
        <v>686</v>
      </c>
      <c r="E391" s="21"/>
      <c r="F391" s="21"/>
      <c r="G391" s="21"/>
      <c r="H391" s="21"/>
      <c r="I391" s="21"/>
      <c r="J391" s="21"/>
      <c r="K391" s="21"/>
      <c r="L391" s="21"/>
      <c r="M391" s="21"/>
      <c r="N391" s="21">
        <v>686</v>
      </c>
      <c r="O391" s="21"/>
      <c r="P391" s="21"/>
      <c r="Q391" s="21"/>
      <c r="R391" s="21"/>
      <c r="S391" s="21"/>
      <c r="T391" s="2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1" hidden="1" outlineLevel="1" x14ac:dyDescent="0.2">
      <c r="A392" s="19" t="s">
        <v>108</v>
      </c>
      <c r="B392" s="20" t="s">
        <v>635</v>
      </c>
      <c r="C392" s="21">
        <v>0</v>
      </c>
      <c r="D392" s="21">
        <v>0</v>
      </c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1" hidden="1" outlineLevel="1" x14ac:dyDescent="0.2">
      <c r="A393" s="19" t="s">
        <v>110</v>
      </c>
      <c r="B393" s="20" t="s">
        <v>636</v>
      </c>
      <c r="C393" s="21">
        <v>0</v>
      </c>
      <c r="D393" s="21">
        <v>0</v>
      </c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1" hidden="1" outlineLevel="1" x14ac:dyDescent="0.2">
      <c r="A394" s="19" t="s">
        <v>116</v>
      </c>
      <c r="B394" s="20" t="s">
        <v>637</v>
      </c>
      <c r="C394" s="21">
        <v>0</v>
      </c>
      <c r="D394" s="21">
        <v>0</v>
      </c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1" hidden="1" outlineLevel="1" x14ac:dyDescent="0.2">
      <c r="A395" s="19" t="s">
        <v>118</v>
      </c>
      <c r="B395" s="20" t="s">
        <v>638</v>
      </c>
      <c r="C395" s="21">
        <v>0</v>
      </c>
      <c r="D395" s="21">
        <v>0</v>
      </c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1" s="42" customFormat="1" ht="22.5" customHeight="1" collapsed="1" x14ac:dyDescent="0.2">
      <c r="A396" s="39" t="s">
        <v>120</v>
      </c>
      <c r="B396" s="40" t="s">
        <v>639</v>
      </c>
      <c r="C396" s="21">
        <v>53404</v>
      </c>
      <c r="D396" s="21">
        <f>D324+D385</f>
        <v>55398</v>
      </c>
      <c r="E396" s="21"/>
      <c r="F396" s="21"/>
      <c r="G396" s="21"/>
      <c r="H396" s="21"/>
      <c r="I396" s="41">
        <f>+I324+I325+I326+I327+I338+I349</f>
        <v>0</v>
      </c>
      <c r="J396" s="41">
        <f>+J324+J325+J326+J327+J338+J349</f>
        <v>38718</v>
      </c>
      <c r="K396" s="41"/>
      <c r="L396" s="41"/>
      <c r="M396" s="41"/>
      <c r="N396" s="41">
        <v>686</v>
      </c>
      <c r="O396" s="41">
        <f>O390</f>
        <v>14000</v>
      </c>
      <c r="P396" s="41"/>
      <c r="Q396" s="41"/>
      <c r="R396" s="41"/>
      <c r="S396" s="41"/>
      <c r="T396" s="41"/>
    </row>
    <row r="397" spans="1:41" ht="12.75" hidden="1" customHeight="1" outlineLevel="1" x14ac:dyDescent="0.2">
      <c r="A397" s="19" t="s">
        <v>125</v>
      </c>
      <c r="B397" s="20" t="s">
        <v>640</v>
      </c>
      <c r="C397" s="21">
        <v>0</v>
      </c>
      <c r="D397" s="21">
        <v>0</v>
      </c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1" ht="25.5" hidden="1" outlineLevel="1" x14ac:dyDescent="0.2">
      <c r="A398" s="19" t="s">
        <v>135</v>
      </c>
      <c r="B398" s="20" t="s">
        <v>641</v>
      </c>
      <c r="C398" s="21">
        <v>0</v>
      </c>
      <c r="D398" s="21">
        <v>0</v>
      </c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1" ht="25.5" hidden="1" outlineLevel="1" x14ac:dyDescent="0.2">
      <c r="A399" s="19" t="s">
        <v>137</v>
      </c>
      <c r="B399" s="20" t="s">
        <v>642</v>
      </c>
      <c r="C399" s="21">
        <v>0</v>
      </c>
      <c r="D399" s="21">
        <v>0</v>
      </c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1" hidden="1" outlineLevel="1" x14ac:dyDescent="0.2">
      <c r="A400" s="19" t="s">
        <v>139</v>
      </c>
      <c r="B400" s="20" t="s">
        <v>643</v>
      </c>
      <c r="C400" s="21">
        <v>0</v>
      </c>
      <c r="D400" s="21">
        <v>0</v>
      </c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idden="1" outlineLevel="1" x14ac:dyDescent="0.2">
      <c r="A401" s="19" t="s">
        <v>145</v>
      </c>
      <c r="B401" s="20" t="s">
        <v>644</v>
      </c>
      <c r="C401" s="21">
        <v>0</v>
      </c>
      <c r="D401" s="21">
        <v>0</v>
      </c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25.5" hidden="1" outlineLevel="1" x14ac:dyDescent="0.2">
      <c r="A402" s="19" t="s">
        <v>147</v>
      </c>
      <c r="B402" s="20" t="s">
        <v>645</v>
      </c>
      <c r="C402" s="21">
        <v>0</v>
      </c>
      <c r="D402" s="21">
        <v>0</v>
      </c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idden="1" outlineLevel="1" x14ac:dyDescent="0.2">
      <c r="A403" s="19" t="s">
        <v>149</v>
      </c>
      <c r="B403" s="20" t="s">
        <v>646</v>
      </c>
      <c r="C403" s="21">
        <v>0</v>
      </c>
      <c r="D403" s="21">
        <v>0</v>
      </c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idden="1" outlineLevel="1" x14ac:dyDescent="0.2">
      <c r="A404" s="19" t="s">
        <v>151</v>
      </c>
      <c r="B404" s="20" t="s">
        <v>647</v>
      </c>
      <c r="C404" s="21">
        <v>0</v>
      </c>
      <c r="D404" s="21">
        <v>0</v>
      </c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idden="1" outlineLevel="1" x14ac:dyDescent="0.2">
      <c r="A405" s="19" t="s">
        <v>153</v>
      </c>
      <c r="B405" s="20" t="s">
        <v>648</v>
      </c>
      <c r="C405" s="21">
        <v>0</v>
      </c>
      <c r="D405" s="21">
        <v>0</v>
      </c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idden="1" outlineLevel="1" x14ac:dyDescent="0.2">
      <c r="A406" s="19" t="s">
        <v>155</v>
      </c>
      <c r="B406" s="20" t="s">
        <v>649</v>
      </c>
      <c r="C406" s="21">
        <v>0</v>
      </c>
      <c r="D406" s="21">
        <v>0</v>
      </c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idden="1" outlineLevel="1" x14ac:dyDescent="0.2">
      <c r="A407" s="19" t="s">
        <v>157</v>
      </c>
      <c r="B407" s="20" t="s">
        <v>650</v>
      </c>
      <c r="C407" s="21">
        <v>0</v>
      </c>
      <c r="D407" s="21">
        <v>0</v>
      </c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idden="1" outlineLevel="1" x14ac:dyDescent="0.2">
      <c r="A408" s="19" t="s">
        <v>159</v>
      </c>
      <c r="B408" s="20" t="s">
        <v>651</v>
      </c>
      <c r="C408" s="21">
        <v>0</v>
      </c>
      <c r="D408" s="21">
        <v>0</v>
      </c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idden="1" outlineLevel="1" x14ac:dyDescent="0.2">
      <c r="A409" s="19" t="s">
        <v>161</v>
      </c>
      <c r="B409" s="20" t="s">
        <v>652</v>
      </c>
      <c r="C409" s="21">
        <v>0</v>
      </c>
      <c r="D409" s="21">
        <v>0</v>
      </c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25.5" hidden="1" outlineLevel="1" x14ac:dyDescent="0.2">
      <c r="A410" s="19" t="s">
        <v>163</v>
      </c>
      <c r="B410" s="20" t="s">
        <v>653</v>
      </c>
      <c r="C410" s="21">
        <v>0</v>
      </c>
      <c r="D410" s="21">
        <v>0</v>
      </c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idden="1" outlineLevel="1" x14ac:dyDescent="0.2">
      <c r="A411" s="19" t="s">
        <v>165</v>
      </c>
      <c r="B411" s="20" t="s">
        <v>654</v>
      </c>
      <c r="C411" s="21">
        <v>0</v>
      </c>
      <c r="D411" s="21">
        <v>0</v>
      </c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idden="1" outlineLevel="1" x14ac:dyDescent="0.2">
      <c r="A412" s="19" t="s">
        <v>169</v>
      </c>
      <c r="B412" s="20" t="s">
        <v>655</v>
      </c>
      <c r="C412" s="21">
        <v>0</v>
      </c>
      <c r="D412" s="21">
        <v>0</v>
      </c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25.5" hidden="1" outlineLevel="1" x14ac:dyDescent="0.2">
      <c r="A413" s="19" t="s">
        <v>171</v>
      </c>
      <c r="B413" s="20" t="s">
        <v>656</v>
      </c>
      <c r="C413" s="21">
        <v>0</v>
      </c>
      <c r="D413" s="21">
        <v>0</v>
      </c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idden="1" outlineLevel="1" x14ac:dyDescent="0.2">
      <c r="A414" s="19" t="s">
        <v>173</v>
      </c>
      <c r="B414" s="20" t="s">
        <v>657</v>
      </c>
      <c r="C414" s="21">
        <v>0</v>
      </c>
      <c r="D414" s="21">
        <v>0</v>
      </c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idden="1" outlineLevel="1" x14ac:dyDescent="0.2">
      <c r="A415" s="19" t="s">
        <v>175</v>
      </c>
      <c r="B415" s="20" t="s">
        <v>658</v>
      </c>
      <c r="C415" s="21">
        <v>0</v>
      </c>
      <c r="D415" s="21">
        <v>0</v>
      </c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idden="1" outlineLevel="1" x14ac:dyDescent="0.2">
      <c r="A416" s="19" t="s">
        <v>177</v>
      </c>
      <c r="B416" s="20" t="s">
        <v>659</v>
      </c>
      <c r="C416" s="21">
        <v>0</v>
      </c>
      <c r="D416" s="21">
        <v>0</v>
      </c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idden="1" outlineLevel="1" x14ac:dyDescent="0.2">
      <c r="A417" s="19" t="s">
        <v>179</v>
      </c>
      <c r="B417" s="20" t="s">
        <v>660</v>
      </c>
      <c r="C417" s="21">
        <v>0</v>
      </c>
      <c r="D417" s="21">
        <v>0</v>
      </c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idden="1" outlineLevel="1" x14ac:dyDescent="0.2">
      <c r="A418" s="19" t="s">
        <v>181</v>
      </c>
      <c r="B418" s="20" t="s">
        <v>661</v>
      </c>
      <c r="C418" s="21">
        <v>0</v>
      </c>
      <c r="D418" s="21">
        <v>0</v>
      </c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idden="1" outlineLevel="1" x14ac:dyDescent="0.2">
      <c r="A419" s="19" t="s">
        <v>183</v>
      </c>
      <c r="B419" s="20" t="s">
        <v>662</v>
      </c>
      <c r="C419" s="21">
        <v>0</v>
      </c>
      <c r="D419" s="21">
        <v>0</v>
      </c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idden="1" outlineLevel="1" x14ac:dyDescent="0.2">
      <c r="A420" s="19" t="s">
        <v>185</v>
      </c>
      <c r="B420" s="20" t="s">
        <v>663</v>
      </c>
      <c r="C420" s="21">
        <v>0</v>
      </c>
      <c r="D420" s="21">
        <v>0</v>
      </c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25.5" hidden="1" outlineLevel="1" x14ac:dyDescent="0.2">
      <c r="A421" s="19" t="s">
        <v>187</v>
      </c>
      <c r="B421" s="20" t="s">
        <v>664</v>
      </c>
      <c r="C421" s="21">
        <v>0</v>
      </c>
      <c r="D421" s="21">
        <v>0</v>
      </c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idden="1" outlineLevel="1" x14ac:dyDescent="0.2">
      <c r="A422" s="19" t="s">
        <v>189</v>
      </c>
      <c r="B422" s="20" t="s">
        <v>665</v>
      </c>
      <c r="C422" s="21">
        <v>0</v>
      </c>
      <c r="D422" s="21">
        <v>0</v>
      </c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idden="1" outlineLevel="1" x14ac:dyDescent="0.2">
      <c r="A423" s="19" t="s">
        <v>191</v>
      </c>
      <c r="B423" s="20" t="s">
        <v>666</v>
      </c>
      <c r="C423" s="21">
        <v>0</v>
      </c>
      <c r="D423" s="21">
        <v>0</v>
      </c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25.5" outlineLevel="1" x14ac:dyDescent="0.2">
      <c r="A424" s="19" t="s">
        <v>193</v>
      </c>
      <c r="B424" s="20" t="s">
        <v>667</v>
      </c>
      <c r="C424" s="21">
        <v>0</v>
      </c>
      <c r="D424" s="21">
        <v>3056</v>
      </c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idden="1" outlineLevel="1" x14ac:dyDescent="0.2">
      <c r="A425" s="19" t="s">
        <v>195</v>
      </c>
      <c r="B425" s="20" t="s">
        <v>668</v>
      </c>
      <c r="C425" s="21">
        <v>0</v>
      </c>
      <c r="D425" s="21">
        <v>0</v>
      </c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idden="1" outlineLevel="1" x14ac:dyDescent="0.2">
      <c r="A426" s="19" t="s">
        <v>197</v>
      </c>
      <c r="B426" s="20" t="s">
        <v>669</v>
      </c>
      <c r="C426" s="21">
        <v>0</v>
      </c>
      <c r="D426" s="21">
        <v>0</v>
      </c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idden="1" outlineLevel="1" x14ac:dyDescent="0.2">
      <c r="A427" s="19" t="s">
        <v>199</v>
      </c>
      <c r="B427" s="20" t="s">
        <v>670</v>
      </c>
      <c r="C427" s="21">
        <v>0</v>
      </c>
      <c r="D427" s="21">
        <v>0</v>
      </c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idden="1" outlineLevel="1" x14ac:dyDescent="0.2">
      <c r="A428" s="19" t="s">
        <v>201</v>
      </c>
      <c r="B428" s="20" t="s">
        <v>671</v>
      </c>
      <c r="C428" s="21">
        <v>0</v>
      </c>
      <c r="D428" s="21">
        <v>0</v>
      </c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idden="1" outlineLevel="1" x14ac:dyDescent="0.2">
      <c r="A429" s="19" t="s">
        <v>203</v>
      </c>
      <c r="B429" s="20" t="s">
        <v>672</v>
      </c>
      <c r="C429" s="21">
        <v>0</v>
      </c>
      <c r="D429" s="21">
        <v>0</v>
      </c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idden="1" outlineLevel="1" x14ac:dyDescent="0.2">
      <c r="A430" s="19" t="s">
        <v>205</v>
      </c>
      <c r="B430" s="20" t="s">
        <v>673</v>
      </c>
      <c r="C430" s="21">
        <v>0</v>
      </c>
      <c r="D430" s="21">
        <v>0</v>
      </c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idden="1" outlineLevel="1" x14ac:dyDescent="0.2">
      <c r="A431" s="19" t="s">
        <v>207</v>
      </c>
      <c r="B431" s="20" t="s">
        <v>674</v>
      </c>
      <c r="C431" s="21">
        <v>0</v>
      </c>
      <c r="D431" s="21">
        <v>0</v>
      </c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s="46" customFormat="1" ht="22.5" customHeight="1" collapsed="1" x14ac:dyDescent="0.2">
      <c r="A432" s="43" t="s">
        <v>209</v>
      </c>
      <c r="B432" s="44" t="s">
        <v>675</v>
      </c>
      <c r="C432" s="21">
        <v>0</v>
      </c>
      <c r="D432" s="21">
        <f>D424</f>
        <v>3056</v>
      </c>
      <c r="E432" s="21"/>
      <c r="F432" s="21"/>
      <c r="G432" s="21"/>
      <c r="H432" s="21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</row>
    <row r="433" spans="1:40" hidden="1" x14ac:dyDescent="0.2">
      <c r="A433" s="19" t="s">
        <v>211</v>
      </c>
      <c r="B433" s="20" t="s">
        <v>676</v>
      </c>
      <c r="C433" s="21">
        <v>0</v>
      </c>
      <c r="D433" s="21">
        <v>0</v>
      </c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idden="1" x14ac:dyDescent="0.2">
      <c r="A434" s="19" t="s">
        <v>213</v>
      </c>
      <c r="B434" s="20" t="s">
        <v>677</v>
      </c>
      <c r="C434" s="21">
        <v>0</v>
      </c>
      <c r="D434" s="21">
        <v>0</v>
      </c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25.5" hidden="1" x14ac:dyDescent="0.2">
      <c r="A435" s="19" t="s">
        <v>215</v>
      </c>
      <c r="B435" s="20" t="s">
        <v>678</v>
      </c>
      <c r="C435" s="21">
        <v>0</v>
      </c>
      <c r="D435" s="21">
        <v>0</v>
      </c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idden="1" x14ac:dyDescent="0.2">
      <c r="A436" s="19" t="s">
        <v>217</v>
      </c>
      <c r="B436" s="20" t="s">
        <v>679</v>
      </c>
      <c r="C436" s="21">
        <v>0</v>
      </c>
      <c r="D436" s="21">
        <v>0</v>
      </c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idden="1" x14ac:dyDescent="0.2">
      <c r="A437" s="19" t="s">
        <v>219</v>
      </c>
      <c r="B437" s="20" t="s">
        <v>680</v>
      </c>
      <c r="C437" s="21">
        <v>0</v>
      </c>
      <c r="D437" s="21">
        <v>0</v>
      </c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idden="1" x14ac:dyDescent="0.2">
      <c r="A438" s="19" t="s">
        <v>221</v>
      </c>
      <c r="B438" s="20" t="s">
        <v>681</v>
      </c>
      <c r="C438" s="21">
        <v>0</v>
      </c>
      <c r="D438" s="21">
        <v>0</v>
      </c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idden="1" x14ac:dyDescent="0.2">
      <c r="A439" s="19" t="s">
        <v>223</v>
      </c>
      <c r="B439" s="20" t="s">
        <v>682</v>
      </c>
      <c r="C439" s="21">
        <v>0</v>
      </c>
      <c r="D439" s="21">
        <v>0</v>
      </c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idden="1" x14ac:dyDescent="0.2">
      <c r="A440" s="19" t="s">
        <v>225</v>
      </c>
      <c r="B440" s="20" t="s">
        <v>683</v>
      </c>
      <c r="C440" s="21">
        <v>0</v>
      </c>
      <c r="D440" s="21">
        <v>0</v>
      </c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idden="1" x14ac:dyDescent="0.2">
      <c r="A441" s="19" t="s">
        <v>227</v>
      </c>
      <c r="B441" s="20" t="s">
        <v>684</v>
      </c>
      <c r="C441" s="21">
        <v>0</v>
      </c>
      <c r="D441" s="21">
        <v>0</v>
      </c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idden="1" x14ac:dyDescent="0.2">
      <c r="A442" s="19" t="s">
        <v>229</v>
      </c>
      <c r="B442" s="20" t="s">
        <v>685</v>
      </c>
      <c r="C442" s="21">
        <v>0</v>
      </c>
      <c r="D442" s="21">
        <v>0</v>
      </c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idden="1" x14ac:dyDescent="0.2">
      <c r="A443" s="19" t="s">
        <v>231</v>
      </c>
      <c r="B443" s="20" t="s">
        <v>686</v>
      </c>
      <c r="C443" s="21">
        <v>0</v>
      </c>
      <c r="D443" s="21">
        <v>0</v>
      </c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idden="1" x14ac:dyDescent="0.2">
      <c r="A444" s="19" t="s">
        <v>233</v>
      </c>
      <c r="B444" s="20" t="s">
        <v>687</v>
      </c>
      <c r="C444" s="21">
        <v>0</v>
      </c>
      <c r="D444" s="21">
        <v>0</v>
      </c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idden="1" x14ac:dyDescent="0.2">
      <c r="A445" s="19" t="s">
        <v>235</v>
      </c>
      <c r="B445" s="20" t="s">
        <v>688</v>
      </c>
      <c r="C445" s="21">
        <v>0</v>
      </c>
      <c r="D445" s="21">
        <v>0</v>
      </c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75" hidden="1" customHeight="1" x14ac:dyDescent="0.2">
      <c r="A446" s="23" t="s">
        <v>237</v>
      </c>
      <c r="B446" s="24" t="s">
        <v>689</v>
      </c>
      <c r="C446" s="21">
        <v>0</v>
      </c>
      <c r="D446" s="21">
        <v>0</v>
      </c>
      <c r="E446" s="21"/>
      <c r="F446" s="21"/>
      <c r="G446" s="21"/>
      <c r="H446" s="21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s="31" customFormat="1" ht="18" hidden="1" customHeight="1" x14ac:dyDescent="0.2">
      <c r="A447" s="23" t="s">
        <v>239</v>
      </c>
      <c r="B447" s="24" t="s">
        <v>690</v>
      </c>
      <c r="C447" s="21">
        <v>0</v>
      </c>
      <c r="D447" s="21">
        <v>0</v>
      </c>
      <c r="E447" s="21"/>
      <c r="F447" s="21"/>
      <c r="G447" s="21"/>
      <c r="H447" s="21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</row>
    <row r="448" spans="1:40" hidden="1" x14ac:dyDescent="0.2">
      <c r="A448" s="19" t="s">
        <v>241</v>
      </c>
      <c r="B448" s="20" t="s">
        <v>691</v>
      </c>
      <c r="C448" s="21">
        <v>0</v>
      </c>
      <c r="D448" s="21">
        <v>0</v>
      </c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25.5" hidden="1" x14ac:dyDescent="0.2">
      <c r="A449" s="19" t="s">
        <v>243</v>
      </c>
      <c r="B449" s="20" t="s">
        <v>692</v>
      </c>
      <c r="C449" s="21">
        <v>0</v>
      </c>
      <c r="D449" s="21">
        <v>0</v>
      </c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idden="1" x14ac:dyDescent="0.2">
      <c r="A450" s="19" t="s">
        <v>245</v>
      </c>
      <c r="B450" s="20" t="s">
        <v>693</v>
      </c>
      <c r="C450" s="21">
        <v>0</v>
      </c>
      <c r="D450" s="21">
        <v>0</v>
      </c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idden="1" x14ac:dyDescent="0.2">
      <c r="A451" s="19" t="s">
        <v>247</v>
      </c>
      <c r="B451" s="20" t="s">
        <v>694</v>
      </c>
      <c r="C451" s="21">
        <v>0</v>
      </c>
      <c r="D451" s="21">
        <v>0</v>
      </c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idden="1" x14ac:dyDescent="0.2">
      <c r="A452" s="19" t="s">
        <v>249</v>
      </c>
      <c r="B452" s="20" t="s">
        <v>695</v>
      </c>
      <c r="C452" s="21">
        <v>0</v>
      </c>
      <c r="D452" s="21">
        <v>0</v>
      </c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idden="1" x14ac:dyDescent="0.2">
      <c r="A453" s="19" t="s">
        <v>251</v>
      </c>
      <c r="B453" s="20" t="s">
        <v>696</v>
      </c>
      <c r="C453" s="21">
        <v>0</v>
      </c>
      <c r="D453" s="21">
        <v>0</v>
      </c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idden="1" x14ac:dyDescent="0.2">
      <c r="A454" s="19" t="s">
        <v>253</v>
      </c>
      <c r="B454" s="20" t="s">
        <v>697</v>
      </c>
      <c r="C454" s="21">
        <v>0</v>
      </c>
      <c r="D454" s="21">
        <v>0</v>
      </c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idden="1" x14ac:dyDescent="0.2">
      <c r="A455" s="19" t="s">
        <v>255</v>
      </c>
      <c r="B455" s="20" t="s">
        <v>698</v>
      </c>
      <c r="C455" s="21">
        <v>0</v>
      </c>
      <c r="D455" s="21">
        <v>0</v>
      </c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idden="1" x14ac:dyDescent="0.2">
      <c r="A456" s="19" t="s">
        <v>257</v>
      </c>
      <c r="B456" s="20" t="s">
        <v>699</v>
      </c>
      <c r="C456" s="21">
        <v>0</v>
      </c>
      <c r="D456" s="21">
        <v>0</v>
      </c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s="31" customFormat="1" ht="15.75" hidden="1" customHeight="1" x14ac:dyDescent="0.2">
      <c r="A457" s="23" t="s">
        <v>259</v>
      </c>
      <c r="B457" s="24" t="s">
        <v>700</v>
      </c>
      <c r="C457" s="21">
        <v>0</v>
      </c>
      <c r="D457" s="21">
        <v>0</v>
      </c>
      <c r="E457" s="21"/>
      <c r="F457" s="21"/>
      <c r="G457" s="21"/>
      <c r="H457" s="21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</row>
    <row r="458" spans="1:40" hidden="1" x14ac:dyDescent="0.2">
      <c r="A458" s="19" t="s">
        <v>261</v>
      </c>
      <c r="B458" s="20" t="s">
        <v>701</v>
      </c>
      <c r="C458" s="21">
        <v>0</v>
      </c>
      <c r="D458" s="21">
        <v>0</v>
      </c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idden="1" x14ac:dyDescent="0.2">
      <c r="A459" s="19" t="s">
        <v>263</v>
      </c>
      <c r="B459" s="20" t="s">
        <v>702</v>
      </c>
      <c r="C459" s="21">
        <v>0</v>
      </c>
      <c r="D459" s="21">
        <v>0</v>
      </c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idden="1" x14ac:dyDescent="0.2">
      <c r="A460" s="19" t="s">
        <v>265</v>
      </c>
      <c r="B460" s="20" t="s">
        <v>703</v>
      </c>
      <c r="C460" s="21">
        <v>0</v>
      </c>
      <c r="D460" s="21">
        <v>0</v>
      </c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idden="1" x14ac:dyDescent="0.2">
      <c r="A461" s="19" t="s">
        <v>267</v>
      </c>
      <c r="B461" s="20" t="s">
        <v>704</v>
      </c>
      <c r="C461" s="21">
        <v>0</v>
      </c>
      <c r="D461" s="21">
        <v>0</v>
      </c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s="31" customFormat="1" ht="15.75" customHeight="1" x14ac:dyDescent="0.2">
      <c r="A462" s="23" t="s">
        <v>269</v>
      </c>
      <c r="B462" s="24" t="s">
        <v>705</v>
      </c>
      <c r="C462" s="21">
        <v>13000</v>
      </c>
      <c r="D462" s="21">
        <v>13000</v>
      </c>
      <c r="E462" s="21"/>
      <c r="F462" s="21"/>
      <c r="G462" s="21"/>
      <c r="H462" s="21"/>
      <c r="I462" s="25">
        <f>SUM(I463:I469)</f>
        <v>13000</v>
      </c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</row>
    <row r="463" spans="1:40" x14ac:dyDescent="0.2">
      <c r="A463" s="19" t="s">
        <v>271</v>
      </c>
      <c r="B463" s="20" t="s">
        <v>706</v>
      </c>
      <c r="C463" s="21">
        <v>8000</v>
      </c>
      <c r="D463" s="21">
        <v>8000</v>
      </c>
      <c r="E463" s="21"/>
      <c r="F463" s="21"/>
      <c r="G463" s="21"/>
      <c r="H463" s="21"/>
      <c r="I463" s="21">
        <v>8000</v>
      </c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idden="1" x14ac:dyDescent="0.2">
      <c r="A464" s="19" t="s">
        <v>273</v>
      </c>
      <c r="B464" s="20" t="s">
        <v>707</v>
      </c>
      <c r="C464" s="21">
        <v>0</v>
      </c>
      <c r="D464" s="21">
        <v>0</v>
      </c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idden="1" x14ac:dyDescent="0.2">
      <c r="A465" s="19" t="s">
        <v>275</v>
      </c>
      <c r="B465" s="20" t="s">
        <v>708</v>
      </c>
      <c r="C465" s="21">
        <v>0</v>
      </c>
      <c r="D465" s="21">
        <v>0</v>
      </c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2">
      <c r="A466" s="19" t="s">
        <v>277</v>
      </c>
      <c r="B466" s="20" t="s">
        <v>709</v>
      </c>
      <c r="C466" s="21">
        <v>5000</v>
      </c>
      <c r="D466" s="21">
        <v>5000</v>
      </c>
      <c r="E466" s="21"/>
      <c r="F466" s="21"/>
      <c r="G466" s="21"/>
      <c r="H466" s="21"/>
      <c r="I466" s="21">
        <v>5000</v>
      </c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idden="1" x14ac:dyDescent="0.2">
      <c r="A467" s="19" t="s">
        <v>279</v>
      </c>
      <c r="B467" s="20" t="s">
        <v>710</v>
      </c>
      <c r="C467" s="21">
        <v>0</v>
      </c>
      <c r="D467" s="21">
        <v>0</v>
      </c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idden="1" x14ac:dyDescent="0.2">
      <c r="A468" s="19" t="s">
        <v>281</v>
      </c>
      <c r="B468" s="20" t="s">
        <v>711</v>
      </c>
      <c r="C468" s="21">
        <v>0</v>
      </c>
      <c r="D468" s="21">
        <v>0</v>
      </c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idden="1" x14ac:dyDescent="0.2">
      <c r="A469" s="19" t="s">
        <v>283</v>
      </c>
      <c r="B469" s="20" t="s">
        <v>712</v>
      </c>
      <c r="C469" s="21">
        <v>0</v>
      </c>
      <c r="D469" s="21">
        <v>0</v>
      </c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">
      <c r="A470" s="19" t="s">
        <v>285</v>
      </c>
      <c r="B470" s="20" t="s">
        <v>713</v>
      </c>
      <c r="C470" s="21">
        <v>14000</v>
      </c>
      <c r="D470" s="21">
        <v>14000</v>
      </c>
      <c r="E470" s="21"/>
      <c r="F470" s="21"/>
      <c r="G470" s="21"/>
      <c r="H470" s="21"/>
      <c r="I470" s="21">
        <f>SUM(I471:I490)</f>
        <v>14000</v>
      </c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idden="1" x14ac:dyDescent="0.2">
      <c r="A471" s="19" t="s">
        <v>287</v>
      </c>
      <c r="B471" s="20" t="s">
        <v>714</v>
      </c>
      <c r="C471" s="21">
        <v>0</v>
      </c>
      <c r="D471" s="21">
        <v>0</v>
      </c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idden="1" x14ac:dyDescent="0.2">
      <c r="A472" s="19" t="s">
        <v>289</v>
      </c>
      <c r="B472" s="20" t="s">
        <v>715</v>
      </c>
      <c r="C472" s="21">
        <v>0</v>
      </c>
      <c r="D472" s="21">
        <v>0</v>
      </c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idden="1" x14ac:dyDescent="0.2">
      <c r="A473" s="19" t="s">
        <v>291</v>
      </c>
      <c r="B473" s="20" t="s">
        <v>716</v>
      </c>
      <c r="C473" s="21">
        <v>0</v>
      </c>
      <c r="D473" s="21">
        <v>0</v>
      </c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idden="1" x14ac:dyDescent="0.2">
      <c r="A474" s="19" t="s">
        <v>293</v>
      </c>
      <c r="B474" s="20" t="s">
        <v>717</v>
      </c>
      <c r="C474" s="21">
        <v>0</v>
      </c>
      <c r="D474" s="21">
        <v>0</v>
      </c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idden="1" x14ac:dyDescent="0.2">
      <c r="A475" s="19" t="s">
        <v>295</v>
      </c>
      <c r="B475" s="20" t="s">
        <v>718</v>
      </c>
      <c r="C475" s="21">
        <v>0</v>
      </c>
      <c r="D475" s="21">
        <v>0</v>
      </c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idden="1" x14ac:dyDescent="0.2">
      <c r="A476" s="19" t="s">
        <v>297</v>
      </c>
      <c r="B476" s="20" t="s">
        <v>719</v>
      </c>
      <c r="C476" s="21">
        <v>0</v>
      </c>
      <c r="D476" s="21">
        <v>0</v>
      </c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25.5" x14ac:dyDescent="0.2">
      <c r="A477" s="19" t="s">
        <v>299</v>
      </c>
      <c r="B477" s="20" t="s">
        <v>720</v>
      </c>
      <c r="C477" s="21">
        <v>14000</v>
      </c>
      <c r="D477" s="21">
        <v>14000</v>
      </c>
      <c r="E477" s="21"/>
      <c r="F477" s="21"/>
      <c r="G477" s="21"/>
      <c r="H477" s="21"/>
      <c r="I477" s="21">
        <v>14000</v>
      </c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idden="1" x14ac:dyDescent="0.2">
      <c r="A478" s="19" t="s">
        <v>301</v>
      </c>
      <c r="B478" s="20" t="s">
        <v>721</v>
      </c>
      <c r="C478" s="21">
        <v>0</v>
      </c>
      <c r="D478" s="21">
        <v>0</v>
      </c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idden="1" x14ac:dyDescent="0.2">
      <c r="A479" s="19" t="s">
        <v>303</v>
      </c>
      <c r="B479" s="20" t="s">
        <v>722</v>
      </c>
      <c r="C479" s="21">
        <v>0</v>
      </c>
      <c r="D479" s="21">
        <v>0</v>
      </c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idden="1" x14ac:dyDescent="0.2">
      <c r="A480" s="19" t="s">
        <v>305</v>
      </c>
      <c r="B480" s="20" t="s">
        <v>723</v>
      </c>
      <c r="C480" s="21">
        <v>0</v>
      </c>
      <c r="D480" s="21">
        <v>0</v>
      </c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25.5" hidden="1" x14ac:dyDescent="0.2">
      <c r="A481" s="19" t="s">
        <v>307</v>
      </c>
      <c r="B481" s="20" t="s">
        <v>724</v>
      </c>
      <c r="C481" s="21">
        <v>0</v>
      </c>
      <c r="D481" s="21">
        <v>0</v>
      </c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25.5" hidden="1" x14ac:dyDescent="0.2">
      <c r="A482" s="19" t="s">
        <v>309</v>
      </c>
      <c r="B482" s="20" t="s">
        <v>725</v>
      </c>
      <c r="C482" s="21">
        <v>0</v>
      </c>
      <c r="D482" s="21">
        <v>0</v>
      </c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idden="1" x14ac:dyDescent="0.2">
      <c r="A483" s="19" t="s">
        <v>311</v>
      </c>
      <c r="B483" s="20" t="s">
        <v>726</v>
      </c>
      <c r="C483" s="21">
        <v>0</v>
      </c>
      <c r="D483" s="21">
        <v>0</v>
      </c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25.5" hidden="1" x14ac:dyDescent="0.2">
      <c r="A484" s="19" t="s">
        <v>313</v>
      </c>
      <c r="B484" s="20" t="s">
        <v>727</v>
      </c>
      <c r="C484" s="21">
        <v>0</v>
      </c>
      <c r="D484" s="21">
        <v>0</v>
      </c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25.5" hidden="1" x14ac:dyDescent="0.2">
      <c r="A485" s="19" t="s">
        <v>315</v>
      </c>
      <c r="B485" s="20" t="s">
        <v>728</v>
      </c>
      <c r="C485" s="21">
        <v>0</v>
      </c>
      <c r="D485" s="21">
        <v>0</v>
      </c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idden="1" x14ac:dyDescent="0.2">
      <c r="A486" s="19" t="s">
        <v>317</v>
      </c>
      <c r="B486" s="20" t="s">
        <v>729</v>
      </c>
      <c r="C486" s="21">
        <v>0</v>
      </c>
      <c r="D486" s="21">
        <v>0</v>
      </c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idden="1" x14ac:dyDescent="0.2">
      <c r="A487" s="19" t="s">
        <v>319</v>
      </c>
      <c r="B487" s="20" t="s">
        <v>730</v>
      </c>
      <c r="C487" s="21">
        <v>0</v>
      </c>
      <c r="D487" s="21">
        <v>0</v>
      </c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idden="1" x14ac:dyDescent="0.2">
      <c r="A488" s="19" t="s">
        <v>321</v>
      </c>
      <c r="B488" s="20" t="s">
        <v>731</v>
      </c>
      <c r="C488" s="21">
        <v>0</v>
      </c>
      <c r="D488" s="21">
        <v>0</v>
      </c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idden="1" x14ac:dyDescent="0.2">
      <c r="A489" s="19" t="s">
        <v>323</v>
      </c>
      <c r="B489" s="20" t="s">
        <v>732</v>
      </c>
      <c r="C489" s="21">
        <v>0</v>
      </c>
      <c r="D489" s="21">
        <v>0</v>
      </c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idden="1" x14ac:dyDescent="0.2">
      <c r="A490" s="19" t="s">
        <v>325</v>
      </c>
      <c r="B490" s="20" t="s">
        <v>733</v>
      </c>
      <c r="C490" s="21">
        <v>0</v>
      </c>
      <c r="D490" s="21">
        <v>0</v>
      </c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idden="1" x14ac:dyDescent="0.2">
      <c r="A491" s="19" t="s">
        <v>327</v>
      </c>
      <c r="B491" s="20" t="s">
        <v>734</v>
      </c>
      <c r="C491" s="21">
        <v>0</v>
      </c>
      <c r="D491" s="21">
        <v>0</v>
      </c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idden="1" x14ac:dyDescent="0.2">
      <c r="A492" s="19" t="s">
        <v>329</v>
      </c>
      <c r="B492" s="20" t="s">
        <v>735</v>
      </c>
      <c r="C492" s="21">
        <v>0</v>
      </c>
      <c r="D492" s="21">
        <v>0</v>
      </c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idden="1" x14ac:dyDescent="0.2">
      <c r="A493" s="19" t="s">
        <v>331</v>
      </c>
      <c r="B493" s="20" t="s">
        <v>736</v>
      </c>
      <c r="C493" s="21">
        <v>0</v>
      </c>
      <c r="D493" s="21">
        <v>0</v>
      </c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idden="1" x14ac:dyDescent="0.2">
      <c r="A494" s="19" t="s">
        <v>333</v>
      </c>
      <c r="B494" s="20" t="s">
        <v>737</v>
      </c>
      <c r="C494" s="21">
        <v>0</v>
      </c>
      <c r="D494" s="21">
        <v>0</v>
      </c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idden="1" x14ac:dyDescent="0.2">
      <c r="A495" s="19" t="s">
        <v>335</v>
      </c>
      <c r="B495" s="20" t="s">
        <v>738</v>
      </c>
      <c r="C495" s="21">
        <v>0</v>
      </c>
      <c r="D495" s="21">
        <v>0</v>
      </c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75" customHeight="1" x14ac:dyDescent="0.2">
      <c r="A496" s="19" t="s">
        <v>337</v>
      </c>
      <c r="B496" s="20" t="s">
        <v>739</v>
      </c>
      <c r="C496" s="21">
        <v>3800</v>
      </c>
      <c r="D496" s="21">
        <v>3800</v>
      </c>
      <c r="E496" s="21"/>
      <c r="F496" s="21"/>
      <c r="G496" s="21"/>
      <c r="H496" s="21"/>
      <c r="I496" s="21">
        <v>3800</v>
      </c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idden="1" x14ac:dyDescent="0.2">
      <c r="A497" s="19" t="s">
        <v>339</v>
      </c>
      <c r="B497" s="20" t="s">
        <v>740</v>
      </c>
      <c r="C497" s="21">
        <v>0</v>
      </c>
      <c r="D497" s="21">
        <v>0</v>
      </c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x14ac:dyDescent="0.2">
      <c r="A498" s="19" t="s">
        <v>341</v>
      </c>
      <c r="B498" s="20" t="s">
        <v>741</v>
      </c>
      <c r="C498" s="21">
        <v>3800</v>
      </c>
      <c r="D498" s="21">
        <v>3800</v>
      </c>
      <c r="E498" s="21"/>
      <c r="F498" s="21"/>
      <c r="G498" s="21"/>
      <c r="H498" s="21"/>
      <c r="I498" s="21">
        <v>3800</v>
      </c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idden="1" x14ac:dyDescent="0.2">
      <c r="A499" s="19" t="s">
        <v>343</v>
      </c>
      <c r="B499" s="20" t="s">
        <v>742</v>
      </c>
      <c r="C499" s="21">
        <v>0</v>
      </c>
      <c r="D499" s="21">
        <v>0</v>
      </c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idden="1" x14ac:dyDescent="0.2">
      <c r="A500" s="19" t="s">
        <v>345</v>
      </c>
      <c r="B500" s="20" t="s">
        <v>743</v>
      </c>
      <c r="C500" s="21">
        <v>0</v>
      </c>
      <c r="D500" s="21">
        <v>0</v>
      </c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75" customHeight="1" x14ac:dyDescent="0.2">
      <c r="A501" s="19" t="s">
        <v>347</v>
      </c>
      <c r="B501" s="20" t="s">
        <v>744</v>
      </c>
      <c r="C501" s="21">
        <v>100</v>
      </c>
      <c r="D501" s="21">
        <v>100</v>
      </c>
      <c r="E501" s="21"/>
      <c r="F501" s="21"/>
      <c r="G501" s="21"/>
      <c r="H501" s="21"/>
      <c r="I501" s="21">
        <v>100</v>
      </c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idden="1" x14ac:dyDescent="0.2">
      <c r="A502" s="19" t="s">
        <v>349</v>
      </c>
      <c r="B502" s="20" t="s">
        <v>745</v>
      </c>
      <c r="C502" s="21">
        <v>0</v>
      </c>
      <c r="D502" s="21">
        <v>0</v>
      </c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idden="1" x14ac:dyDescent="0.2">
      <c r="A503" s="19" t="s">
        <v>351</v>
      </c>
      <c r="B503" s="20" t="s">
        <v>746</v>
      </c>
      <c r="C503" s="21">
        <v>0</v>
      </c>
      <c r="D503" s="21">
        <v>0</v>
      </c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25.5" hidden="1" x14ac:dyDescent="0.2">
      <c r="A504" s="19" t="s">
        <v>353</v>
      </c>
      <c r="B504" s="20" t="s">
        <v>747</v>
      </c>
      <c r="C504" s="21">
        <v>0</v>
      </c>
      <c r="D504" s="21">
        <v>0</v>
      </c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idden="1" x14ac:dyDescent="0.2">
      <c r="A505" s="19" t="s">
        <v>355</v>
      </c>
      <c r="B505" s="20" t="s">
        <v>748</v>
      </c>
      <c r="C505" s="21">
        <v>0</v>
      </c>
      <c r="D505" s="21">
        <v>0</v>
      </c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idden="1" x14ac:dyDescent="0.2">
      <c r="A506" s="19" t="s">
        <v>357</v>
      </c>
      <c r="B506" s="20" t="s">
        <v>749</v>
      </c>
      <c r="C506" s="21">
        <v>0</v>
      </c>
      <c r="D506" s="21">
        <v>0</v>
      </c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idden="1" x14ac:dyDescent="0.2">
      <c r="A507" s="19" t="s">
        <v>359</v>
      </c>
      <c r="B507" s="20" t="s">
        <v>750</v>
      </c>
      <c r="C507" s="21">
        <v>0</v>
      </c>
      <c r="D507" s="21">
        <v>0</v>
      </c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idden="1" x14ac:dyDescent="0.2">
      <c r="A508" s="19" t="s">
        <v>361</v>
      </c>
      <c r="B508" s="20" t="s">
        <v>751</v>
      </c>
      <c r="C508" s="21">
        <v>0</v>
      </c>
      <c r="D508" s="21">
        <v>0</v>
      </c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x14ac:dyDescent="0.2">
      <c r="A509" s="19" t="s">
        <v>363</v>
      </c>
      <c r="B509" s="20" t="s">
        <v>752</v>
      </c>
      <c r="C509" s="21">
        <v>100</v>
      </c>
      <c r="D509" s="21">
        <v>100</v>
      </c>
      <c r="E509" s="21"/>
      <c r="F509" s="21"/>
      <c r="G509" s="21"/>
      <c r="H509" s="21"/>
      <c r="I509" s="21">
        <v>100</v>
      </c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idden="1" x14ac:dyDescent="0.2">
      <c r="A510" s="19" t="s">
        <v>365</v>
      </c>
      <c r="B510" s="20" t="s">
        <v>753</v>
      </c>
      <c r="C510" s="21">
        <v>0</v>
      </c>
      <c r="D510" s="21">
        <v>0</v>
      </c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idden="1" x14ac:dyDescent="0.2">
      <c r="A511" s="19" t="s">
        <v>367</v>
      </c>
      <c r="B511" s="20" t="s">
        <v>754</v>
      </c>
      <c r="C511" s="21">
        <v>0</v>
      </c>
      <c r="D511" s="21">
        <v>0</v>
      </c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idden="1" x14ac:dyDescent="0.2">
      <c r="A512" s="19" t="s">
        <v>369</v>
      </c>
      <c r="B512" s="20" t="s">
        <v>755</v>
      </c>
      <c r="C512" s="21">
        <v>0</v>
      </c>
      <c r="D512" s="21">
        <v>0</v>
      </c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idden="1" x14ac:dyDescent="0.2">
      <c r="A513" s="19" t="s">
        <v>371</v>
      </c>
      <c r="B513" s="20" t="s">
        <v>756</v>
      </c>
      <c r="C513" s="21">
        <v>0</v>
      </c>
      <c r="D513" s="21">
        <v>0</v>
      </c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idden="1" x14ac:dyDescent="0.2">
      <c r="A514" s="19" t="s">
        <v>373</v>
      </c>
      <c r="B514" s="20" t="s">
        <v>757</v>
      </c>
      <c r="C514" s="21">
        <v>0</v>
      </c>
      <c r="D514" s="21">
        <v>0</v>
      </c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idden="1" x14ac:dyDescent="0.2">
      <c r="A515" s="19" t="s">
        <v>375</v>
      </c>
      <c r="B515" s="20" t="s">
        <v>758</v>
      </c>
      <c r="C515" s="21">
        <v>0</v>
      </c>
      <c r="D515" s="21">
        <v>0</v>
      </c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idden="1" x14ac:dyDescent="0.2">
      <c r="A516" s="19" t="s">
        <v>377</v>
      </c>
      <c r="B516" s="20" t="s">
        <v>759</v>
      </c>
      <c r="C516" s="21">
        <v>0</v>
      </c>
      <c r="D516" s="21">
        <v>0</v>
      </c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idden="1" x14ac:dyDescent="0.2">
      <c r="A517" s="19" t="s">
        <v>379</v>
      </c>
      <c r="B517" s="20" t="s">
        <v>760</v>
      </c>
      <c r="C517" s="21">
        <v>0</v>
      </c>
      <c r="D517" s="21">
        <v>0</v>
      </c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75" customHeight="1" x14ac:dyDescent="0.2">
      <c r="A518" s="23" t="s">
        <v>381</v>
      </c>
      <c r="B518" s="24" t="s">
        <v>761</v>
      </c>
      <c r="C518" s="21">
        <v>17900</v>
      </c>
      <c r="D518" s="21">
        <v>17900</v>
      </c>
      <c r="E518" s="21"/>
      <c r="F518" s="21"/>
      <c r="G518" s="21"/>
      <c r="H518" s="21"/>
      <c r="I518" s="25">
        <f>+I470+I491+I495+I496+I501</f>
        <v>17900</v>
      </c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s="31" customFormat="1" ht="15.75" customHeight="1" x14ac:dyDescent="0.2">
      <c r="A519" s="23" t="s">
        <v>383</v>
      </c>
      <c r="B519" s="24" t="s">
        <v>762</v>
      </c>
      <c r="C519" s="21">
        <v>150</v>
      </c>
      <c r="D519" s="21">
        <v>150</v>
      </c>
      <c r="E519" s="21"/>
      <c r="F519" s="21"/>
      <c r="G519" s="21"/>
      <c r="H519" s="21"/>
      <c r="I519" s="25">
        <v>150</v>
      </c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</row>
    <row r="520" spans="1:40" hidden="1" x14ac:dyDescent="0.2">
      <c r="A520" s="19" t="s">
        <v>385</v>
      </c>
      <c r="B520" s="20" t="s">
        <v>763</v>
      </c>
      <c r="C520" s="21">
        <v>0</v>
      </c>
      <c r="D520" s="21">
        <v>0</v>
      </c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idden="1" x14ac:dyDescent="0.2">
      <c r="A521" s="19" t="s">
        <v>387</v>
      </c>
      <c r="B521" s="20" t="s">
        <v>764</v>
      </c>
      <c r="C521" s="21">
        <v>0</v>
      </c>
      <c r="D521" s="21">
        <v>0</v>
      </c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idden="1" x14ac:dyDescent="0.2">
      <c r="A522" s="19" t="s">
        <v>389</v>
      </c>
      <c r="B522" s="20" t="s">
        <v>765</v>
      </c>
      <c r="C522" s="21">
        <v>0</v>
      </c>
      <c r="D522" s="21">
        <v>0</v>
      </c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idden="1" x14ac:dyDescent="0.2">
      <c r="A523" s="19" t="s">
        <v>393</v>
      </c>
      <c r="B523" s="20" t="s">
        <v>766</v>
      </c>
      <c r="C523" s="21">
        <v>0</v>
      </c>
      <c r="D523" s="21">
        <v>0</v>
      </c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idden="1" x14ac:dyDescent="0.2">
      <c r="A524" s="19" t="s">
        <v>395</v>
      </c>
      <c r="B524" s="20" t="s">
        <v>767</v>
      </c>
      <c r="C524" s="21">
        <v>0</v>
      </c>
      <c r="D524" s="21">
        <v>0</v>
      </c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25.5" hidden="1" x14ac:dyDescent="0.2">
      <c r="A525" s="19" t="s">
        <v>397</v>
      </c>
      <c r="B525" s="20" t="s">
        <v>768</v>
      </c>
      <c r="C525" s="21">
        <v>0</v>
      </c>
      <c r="D525" s="21">
        <v>0</v>
      </c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idden="1" x14ac:dyDescent="0.2">
      <c r="A526" s="19" t="s">
        <v>399</v>
      </c>
      <c r="B526" s="20" t="s">
        <v>769</v>
      </c>
      <c r="C526" s="21">
        <v>0</v>
      </c>
      <c r="D526" s="21">
        <v>0</v>
      </c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idden="1" x14ac:dyDescent="0.2">
      <c r="A527" s="19" t="s">
        <v>401</v>
      </c>
      <c r="B527" s="20" t="s">
        <v>770</v>
      </c>
      <c r="C527" s="21">
        <v>0</v>
      </c>
      <c r="D527" s="21">
        <v>0</v>
      </c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idden="1" x14ac:dyDescent="0.2">
      <c r="A528" s="19" t="s">
        <v>403</v>
      </c>
      <c r="B528" s="20" t="s">
        <v>771</v>
      </c>
      <c r="C528" s="21">
        <v>0</v>
      </c>
      <c r="D528" s="21">
        <v>0</v>
      </c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idden="1" x14ac:dyDescent="0.2">
      <c r="A529" s="19" t="s">
        <v>405</v>
      </c>
      <c r="B529" s="20" t="s">
        <v>772</v>
      </c>
      <c r="C529" s="21">
        <v>0</v>
      </c>
      <c r="D529" s="21">
        <v>0</v>
      </c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25.5" hidden="1" x14ac:dyDescent="0.2">
      <c r="A530" s="19" t="s">
        <v>407</v>
      </c>
      <c r="B530" s="20" t="s">
        <v>773</v>
      </c>
      <c r="C530" s="21">
        <v>0</v>
      </c>
      <c r="D530" s="21">
        <v>0</v>
      </c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x14ac:dyDescent="0.2">
      <c r="A531" s="19" t="s">
        <v>409</v>
      </c>
      <c r="B531" s="20" t="s">
        <v>774</v>
      </c>
      <c r="C531" s="21">
        <v>150</v>
      </c>
      <c r="D531" s="21">
        <v>150</v>
      </c>
      <c r="E531" s="21"/>
      <c r="F531" s="21"/>
      <c r="G531" s="21"/>
      <c r="H531" s="21"/>
      <c r="I531" s="21">
        <v>150</v>
      </c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s="46" customFormat="1" ht="22.5" customHeight="1" x14ac:dyDescent="0.2">
      <c r="A532" s="43" t="s">
        <v>411</v>
      </c>
      <c r="B532" s="44" t="s">
        <v>775</v>
      </c>
      <c r="C532" s="21">
        <v>31050</v>
      </c>
      <c r="D532" s="21">
        <v>31050</v>
      </c>
      <c r="E532" s="21"/>
      <c r="F532" s="21"/>
      <c r="G532" s="21"/>
      <c r="H532" s="21"/>
      <c r="I532" s="45">
        <f>+I446+I447+I457+I462+I518+I519</f>
        <v>31050</v>
      </c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40" hidden="1" outlineLevel="1" x14ac:dyDescent="0.2">
      <c r="A533" s="19" t="s">
        <v>413</v>
      </c>
      <c r="B533" s="20" t="s">
        <v>776</v>
      </c>
      <c r="C533" s="21">
        <v>0</v>
      </c>
      <c r="D533" s="21">
        <v>0</v>
      </c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</row>
    <row r="534" spans="1:40" outlineLevel="1" x14ac:dyDescent="0.2">
      <c r="A534" s="19" t="s">
        <v>415</v>
      </c>
      <c r="B534" s="20" t="s">
        <v>777</v>
      </c>
      <c r="C534" s="21">
        <v>1500</v>
      </c>
      <c r="D534" s="21">
        <v>1500</v>
      </c>
      <c r="E534" s="21"/>
      <c r="F534" s="21"/>
      <c r="G534" s="21"/>
      <c r="H534" s="21"/>
      <c r="I534" s="21">
        <v>1000</v>
      </c>
      <c r="J534" s="21"/>
      <c r="K534" s="21"/>
      <c r="L534" s="21"/>
      <c r="M534" s="21"/>
      <c r="N534" s="21">
        <v>500</v>
      </c>
      <c r="O534" s="21"/>
      <c r="P534" s="21"/>
      <c r="Q534" s="21"/>
      <c r="R534" s="21"/>
      <c r="S534" s="21"/>
      <c r="T534" s="21"/>
    </row>
    <row r="535" spans="1:40" outlineLevel="1" x14ac:dyDescent="0.2">
      <c r="A535" s="19" t="s">
        <v>417</v>
      </c>
      <c r="B535" s="20" t="s">
        <v>778</v>
      </c>
      <c r="C535" s="21">
        <v>3750</v>
      </c>
      <c r="D535" s="21">
        <v>3750</v>
      </c>
      <c r="E535" s="21"/>
      <c r="F535" s="21"/>
      <c r="G535" s="21"/>
      <c r="H535" s="21"/>
      <c r="I535" s="21">
        <v>1000</v>
      </c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W535" s="10">
        <v>2750</v>
      </c>
    </row>
    <row r="536" spans="1:40" hidden="1" outlineLevel="1" x14ac:dyDescent="0.2">
      <c r="A536" s="19" t="s">
        <v>419</v>
      </c>
      <c r="B536" s="20" t="s">
        <v>779</v>
      </c>
      <c r="C536" s="21">
        <v>0</v>
      </c>
      <c r="D536" s="21">
        <v>0</v>
      </c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outlineLevel="1" x14ac:dyDescent="0.2">
      <c r="A537" s="19" t="s">
        <v>421</v>
      </c>
      <c r="B537" s="20" t="s">
        <v>780</v>
      </c>
      <c r="C537" s="21">
        <v>1750</v>
      </c>
      <c r="D537" s="21">
        <v>1750</v>
      </c>
      <c r="E537" s="21"/>
      <c r="F537" s="21"/>
      <c r="G537" s="21"/>
      <c r="H537" s="21"/>
      <c r="I537" s="21">
        <v>1750</v>
      </c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40" hidden="1" outlineLevel="1" x14ac:dyDescent="0.2">
      <c r="A538" s="19" t="s">
        <v>423</v>
      </c>
      <c r="B538" s="20" t="s">
        <v>781</v>
      </c>
      <c r="C538" s="21">
        <v>0</v>
      </c>
      <c r="D538" s="21">
        <v>0</v>
      </c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outlineLevel="1" x14ac:dyDescent="0.2">
      <c r="A539" s="19" t="s">
        <v>425</v>
      </c>
      <c r="B539" s="20" t="s">
        <v>782</v>
      </c>
      <c r="C539" s="21">
        <v>500</v>
      </c>
      <c r="D539" s="21">
        <v>500</v>
      </c>
      <c r="E539" s="21"/>
      <c r="F539" s="21"/>
      <c r="G539" s="21"/>
      <c r="H539" s="21"/>
      <c r="I539" s="21">
        <v>500</v>
      </c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idden="1" outlineLevel="1" x14ac:dyDescent="0.2">
      <c r="A540" s="19" t="s">
        <v>427</v>
      </c>
      <c r="B540" s="20" t="s">
        <v>783</v>
      </c>
      <c r="C540" s="21">
        <v>0</v>
      </c>
      <c r="D540" s="21">
        <v>0</v>
      </c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25.5" outlineLevel="1" x14ac:dyDescent="0.2">
      <c r="A541" s="19" t="s">
        <v>429</v>
      </c>
      <c r="B541" s="20" t="s">
        <v>784</v>
      </c>
      <c r="C541" s="21">
        <v>500</v>
      </c>
      <c r="D541" s="21">
        <v>500</v>
      </c>
      <c r="E541" s="21"/>
      <c r="F541" s="21"/>
      <c r="G541" s="21"/>
      <c r="H541" s="21"/>
      <c r="I541" s="21">
        <v>500</v>
      </c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idden="1" outlineLevel="1" x14ac:dyDescent="0.2">
      <c r="A542" s="19" t="s">
        <v>431</v>
      </c>
      <c r="B542" s="20" t="s">
        <v>785</v>
      </c>
      <c r="C542" s="21">
        <v>0</v>
      </c>
      <c r="D542" s="21">
        <v>0</v>
      </c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idden="1" outlineLevel="1" x14ac:dyDescent="0.2">
      <c r="A543" s="19" t="s">
        <v>433</v>
      </c>
      <c r="B543" s="20" t="s">
        <v>786</v>
      </c>
      <c r="C543" s="21">
        <v>0</v>
      </c>
      <c r="D543" s="21">
        <v>0</v>
      </c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idden="1" outlineLevel="1" x14ac:dyDescent="0.2">
      <c r="A544" s="19" t="s">
        <v>435</v>
      </c>
      <c r="B544" s="20" t="s">
        <v>787</v>
      </c>
      <c r="C544" s="21">
        <v>0</v>
      </c>
      <c r="D544" s="21">
        <v>0</v>
      </c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idden="1" outlineLevel="1" x14ac:dyDescent="0.2">
      <c r="A545" s="19" t="s">
        <v>437</v>
      </c>
      <c r="B545" s="20" t="s">
        <v>788</v>
      </c>
      <c r="C545" s="21">
        <v>0</v>
      </c>
      <c r="D545" s="21">
        <v>0</v>
      </c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idden="1" outlineLevel="1" x14ac:dyDescent="0.2">
      <c r="A546" s="19" t="s">
        <v>439</v>
      </c>
      <c r="B546" s="20" t="s">
        <v>789</v>
      </c>
      <c r="C546" s="21">
        <v>0</v>
      </c>
      <c r="D546" s="21">
        <v>0</v>
      </c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>
        <v>0</v>
      </c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idden="1" outlineLevel="1" x14ac:dyDescent="0.2">
      <c r="A547" s="19" t="s">
        <v>441</v>
      </c>
      <c r="B547" s="20" t="s">
        <v>790</v>
      </c>
      <c r="C547" s="21">
        <v>0</v>
      </c>
      <c r="D547" s="21">
        <v>0</v>
      </c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>
        <v>0</v>
      </c>
    </row>
    <row r="548" spans="1:40" hidden="1" outlineLevel="1" x14ac:dyDescent="0.2">
      <c r="A548" s="19" t="s">
        <v>443</v>
      </c>
      <c r="B548" s="20" t="s">
        <v>791</v>
      </c>
      <c r="C548" s="21">
        <v>0</v>
      </c>
      <c r="D548" s="21">
        <v>0</v>
      </c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idden="1" outlineLevel="1" x14ac:dyDescent="0.2">
      <c r="A549" s="19" t="s">
        <v>445</v>
      </c>
      <c r="B549" s="20" t="s">
        <v>792</v>
      </c>
      <c r="C549" s="21">
        <v>0</v>
      </c>
      <c r="D549" s="21">
        <v>0</v>
      </c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</row>
    <row r="550" spans="1:40" hidden="1" outlineLevel="1" x14ac:dyDescent="0.2">
      <c r="A550" s="19" t="s">
        <v>447</v>
      </c>
      <c r="B550" s="20" t="s">
        <v>793</v>
      </c>
      <c r="C550" s="21">
        <v>0</v>
      </c>
      <c r="D550" s="21">
        <v>0</v>
      </c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idden="1" outlineLevel="1" x14ac:dyDescent="0.2">
      <c r="A551" s="19" t="s">
        <v>449</v>
      </c>
      <c r="B551" s="20" t="s">
        <v>794</v>
      </c>
      <c r="C551" s="21">
        <v>0</v>
      </c>
      <c r="D551" s="21">
        <v>0</v>
      </c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idden="1" outlineLevel="1" x14ac:dyDescent="0.2">
      <c r="A552" s="19" t="s">
        <v>451</v>
      </c>
      <c r="B552" s="20" t="s">
        <v>795</v>
      </c>
      <c r="C552" s="21">
        <v>0</v>
      </c>
      <c r="D552" s="21">
        <v>0</v>
      </c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idden="1" outlineLevel="1" x14ac:dyDescent="0.2">
      <c r="A553" s="19" t="s">
        <v>453</v>
      </c>
      <c r="B553" s="20" t="s">
        <v>796</v>
      </c>
      <c r="C553" s="21">
        <v>0</v>
      </c>
      <c r="D553" s="21">
        <v>0</v>
      </c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idden="1" outlineLevel="1" x14ac:dyDescent="0.2">
      <c r="A554" s="19" t="s">
        <v>455</v>
      </c>
      <c r="B554" s="20" t="s">
        <v>797</v>
      </c>
      <c r="C554" s="21">
        <v>0</v>
      </c>
      <c r="D554" s="21">
        <v>0</v>
      </c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idden="1" outlineLevel="1" x14ac:dyDescent="0.2">
      <c r="A555" s="19" t="s">
        <v>457</v>
      </c>
      <c r="B555" s="20" t="s">
        <v>798</v>
      </c>
      <c r="C555" s="21">
        <v>0</v>
      </c>
      <c r="D555" s="21">
        <v>0</v>
      </c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idden="1" outlineLevel="1" x14ac:dyDescent="0.2">
      <c r="A556" s="19" t="s">
        <v>459</v>
      </c>
      <c r="B556" s="20" t="s">
        <v>799</v>
      </c>
      <c r="C556" s="21">
        <v>0</v>
      </c>
      <c r="D556" s="21">
        <v>0</v>
      </c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idden="1" outlineLevel="1" x14ac:dyDescent="0.2">
      <c r="A557" s="19" t="s">
        <v>461</v>
      </c>
      <c r="B557" s="20" t="s">
        <v>800</v>
      </c>
      <c r="C557" s="21">
        <v>0</v>
      </c>
      <c r="D557" s="21">
        <v>0</v>
      </c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idden="1" outlineLevel="1" x14ac:dyDescent="0.2">
      <c r="A558" s="19" t="s">
        <v>463</v>
      </c>
      <c r="B558" s="20" t="s">
        <v>801</v>
      </c>
      <c r="C558" s="21">
        <v>0</v>
      </c>
      <c r="D558" s="21">
        <v>0</v>
      </c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idden="1" outlineLevel="1" x14ac:dyDescent="0.2">
      <c r="A559" s="19" t="s">
        <v>465</v>
      </c>
      <c r="B559" s="20" t="s">
        <v>802</v>
      </c>
      <c r="C559" s="21">
        <v>0</v>
      </c>
      <c r="D559" s="21">
        <v>0</v>
      </c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38.25" hidden="1" outlineLevel="1" x14ac:dyDescent="0.2">
      <c r="A560" s="19" t="s">
        <v>467</v>
      </c>
      <c r="B560" s="20" t="s">
        <v>803</v>
      </c>
      <c r="C560" s="21">
        <v>0</v>
      </c>
      <c r="D560" s="21">
        <v>0</v>
      </c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idden="1" outlineLevel="1" x14ac:dyDescent="0.2">
      <c r="A561" s="19" t="s">
        <v>469</v>
      </c>
      <c r="B561" s="20" t="s">
        <v>804</v>
      </c>
      <c r="C561" s="21">
        <v>0</v>
      </c>
      <c r="D561" s="21">
        <v>0</v>
      </c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s="46" customFormat="1" ht="22.5" customHeight="1" collapsed="1" x14ac:dyDescent="0.2">
      <c r="A562" s="43" t="s">
        <v>471</v>
      </c>
      <c r="B562" s="44" t="s">
        <v>805</v>
      </c>
      <c r="C562" s="21">
        <v>3750</v>
      </c>
      <c r="D562" s="21">
        <v>3750</v>
      </c>
      <c r="E562" s="21"/>
      <c r="F562" s="21"/>
      <c r="G562" s="21"/>
      <c r="H562" s="21"/>
      <c r="I562" s="45">
        <f>SUM(I534,I537,I539,)</f>
        <v>3250</v>
      </c>
      <c r="J562" s="45">
        <f t="shared" ref="J562:W562" si="28">SUM(J534,J537,J539,)</f>
        <v>0</v>
      </c>
      <c r="K562" s="45">
        <f t="shared" si="28"/>
        <v>0</v>
      </c>
      <c r="L562" s="45">
        <f t="shared" si="28"/>
        <v>0</v>
      </c>
      <c r="M562" s="45">
        <f t="shared" si="28"/>
        <v>0</v>
      </c>
      <c r="N562" s="45">
        <f t="shared" si="28"/>
        <v>500</v>
      </c>
      <c r="O562" s="45">
        <f t="shared" si="28"/>
        <v>0</v>
      </c>
      <c r="P562" s="45">
        <f t="shared" si="28"/>
        <v>0</v>
      </c>
      <c r="Q562" s="45">
        <f t="shared" si="28"/>
        <v>0</v>
      </c>
      <c r="R562" s="45">
        <f t="shared" si="28"/>
        <v>0</v>
      </c>
      <c r="S562" s="45">
        <f t="shared" si="28"/>
        <v>0</v>
      </c>
      <c r="T562" s="45">
        <f t="shared" si="28"/>
        <v>0</v>
      </c>
      <c r="U562" s="45">
        <f t="shared" si="28"/>
        <v>0</v>
      </c>
      <c r="V562" s="45">
        <f t="shared" si="28"/>
        <v>0</v>
      </c>
      <c r="W562" s="45">
        <f t="shared" si="28"/>
        <v>0</v>
      </c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</row>
    <row r="563" spans="1:40" hidden="1" outlineLevel="1" x14ac:dyDescent="0.2">
      <c r="A563" s="19" t="s">
        <v>473</v>
      </c>
      <c r="B563" s="20" t="s">
        <v>806</v>
      </c>
      <c r="C563" s="21">
        <v>0</v>
      </c>
      <c r="D563" s="21">
        <v>0</v>
      </c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idden="1" outlineLevel="1" x14ac:dyDescent="0.2">
      <c r="A564" s="19" t="s">
        <v>475</v>
      </c>
      <c r="B564" s="20" t="s">
        <v>807</v>
      </c>
      <c r="C564" s="21">
        <v>0</v>
      </c>
      <c r="D564" s="21">
        <v>0</v>
      </c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outlineLevel="1" x14ac:dyDescent="0.2">
      <c r="A565" s="19" t="s">
        <v>477</v>
      </c>
      <c r="B565" s="20" t="s">
        <v>808</v>
      </c>
      <c r="C565" s="21">
        <v>0</v>
      </c>
      <c r="D565" s="21">
        <v>600</v>
      </c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idden="1" outlineLevel="1" x14ac:dyDescent="0.2">
      <c r="A566" s="19" t="s">
        <v>479</v>
      </c>
      <c r="B566" s="20" t="s">
        <v>809</v>
      </c>
      <c r="C566" s="21">
        <v>0</v>
      </c>
      <c r="D566" s="21">
        <v>0</v>
      </c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idden="1" outlineLevel="1" x14ac:dyDescent="0.2">
      <c r="A567" s="19" t="s">
        <v>481</v>
      </c>
      <c r="B567" s="20" t="s">
        <v>810</v>
      </c>
      <c r="C567" s="21">
        <v>0</v>
      </c>
      <c r="D567" s="21">
        <v>0</v>
      </c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idden="1" outlineLevel="1" x14ac:dyDescent="0.2">
      <c r="A568" s="19" t="s">
        <v>483</v>
      </c>
      <c r="B568" s="20" t="s">
        <v>811</v>
      </c>
      <c r="C568" s="21">
        <v>0</v>
      </c>
      <c r="D568" s="21">
        <v>0</v>
      </c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idden="1" outlineLevel="1" x14ac:dyDescent="0.2">
      <c r="A569" s="19" t="s">
        <v>485</v>
      </c>
      <c r="B569" s="20" t="s">
        <v>812</v>
      </c>
      <c r="C569" s="21">
        <v>0</v>
      </c>
      <c r="D569" s="21">
        <v>0</v>
      </c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idden="1" outlineLevel="1" x14ac:dyDescent="0.2">
      <c r="A570" s="19" t="s">
        <v>487</v>
      </c>
      <c r="B570" s="20" t="s">
        <v>813</v>
      </c>
      <c r="C570" s="21">
        <v>0</v>
      </c>
      <c r="D570" s="21">
        <v>0</v>
      </c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s="46" customFormat="1" ht="22.5" customHeight="1" collapsed="1" x14ac:dyDescent="0.2">
      <c r="A571" s="43" t="s">
        <v>489</v>
      </c>
      <c r="B571" s="44" t="s">
        <v>814</v>
      </c>
      <c r="C571" s="21">
        <v>0</v>
      </c>
      <c r="D571" s="21">
        <f>D565</f>
        <v>600</v>
      </c>
      <c r="E571" s="21"/>
      <c r="F571" s="21"/>
      <c r="G571" s="21"/>
      <c r="H571" s="21"/>
      <c r="I571" s="45">
        <f t="shared" ref="I571:U571" si="29">+I563+I565++I567+I568+I570</f>
        <v>0</v>
      </c>
      <c r="J571" s="45">
        <f t="shared" si="29"/>
        <v>0</v>
      </c>
      <c r="K571" s="45">
        <f t="shared" si="29"/>
        <v>0</v>
      </c>
      <c r="L571" s="45">
        <f t="shared" si="29"/>
        <v>0</v>
      </c>
      <c r="M571" s="45">
        <f t="shared" si="29"/>
        <v>0</v>
      </c>
      <c r="N571" s="45">
        <f t="shared" si="29"/>
        <v>0</v>
      </c>
      <c r="O571" s="45">
        <f t="shared" si="29"/>
        <v>0</v>
      </c>
      <c r="P571" s="45">
        <f t="shared" si="29"/>
        <v>0</v>
      </c>
      <c r="Q571" s="45">
        <f t="shared" si="29"/>
        <v>0</v>
      </c>
      <c r="R571" s="45">
        <f t="shared" si="29"/>
        <v>0</v>
      </c>
      <c r="S571" s="45">
        <f t="shared" si="29"/>
        <v>0</v>
      </c>
      <c r="T571" s="45">
        <f t="shared" si="29"/>
        <v>0</v>
      </c>
      <c r="U571" s="45">
        <f t="shared" si="29"/>
        <v>0</v>
      </c>
    </row>
    <row r="572" spans="1:40" ht="25.5" hidden="1" outlineLevel="1" x14ac:dyDescent="0.2">
      <c r="A572" s="19" t="s">
        <v>491</v>
      </c>
      <c r="B572" s="20" t="s">
        <v>815</v>
      </c>
      <c r="C572" s="21">
        <v>0</v>
      </c>
      <c r="D572" s="21">
        <v>0</v>
      </c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25.5" hidden="1" outlineLevel="1" x14ac:dyDescent="0.2">
      <c r="A573" s="19" t="s">
        <v>493</v>
      </c>
      <c r="B573" s="20" t="s">
        <v>816</v>
      </c>
      <c r="C573" s="21">
        <v>0</v>
      </c>
      <c r="D573" s="21">
        <v>0</v>
      </c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idden="1" outlineLevel="1" x14ac:dyDescent="0.2">
      <c r="A574" s="19" t="s">
        <v>495</v>
      </c>
      <c r="B574" s="20" t="s">
        <v>817</v>
      </c>
      <c r="C574" s="21">
        <v>0</v>
      </c>
      <c r="D574" s="21">
        <v>0</v>
      </c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idden="1" outlineLevel="1" x14ac:dyDescent="0.2">
      <c r="A575" s="19" t="s">
        <v>497</v>
      </c>
      <c r="B575" s="20" t="s">
        <v>818</v>
      </c>
      <c r="C575" s="21">
        <v>0</v>
      </c>
      <c r="D575" s="21">
        <v>0</v>
      </c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idden="1" outlineLevel="1" x14ac:dyDescent="0.2">
      <c r="A576" s="19" t="s">
        <v>499</v>
      </c>
      <c r="B576" s="20" t="s">
        <v>819</v>
      </c>
      <c r="C576" s="21">
        <v>0</v>
      </c>
      <c r="D576" s="21">
        <v>0</v>
      </c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idden="1" outlineLevel="1" x14ac:dyDescent="0.2">
      <c r="A577" s="19" t="s">
        <v>501</v>
      </c>
      <c r="B577" s="20" t="s">
        <v>820</v>
      </c>
      <c r="C577" s="21">
        <v>0</v>
      </c>
      <c r="D577" s="21">
        <v>0</v>
      </c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idden="1" outlineLevel="1" x14ac:dyDescent="0.2">
      <c r="A578" s="19" t="s">
        <v>503</v>
      </c>
      <c r="B578" s="20" t="s">
        <v>821</v>
      </c>
      <c r="C578" s="21">
        <v>0</v>
      </c>
      <c r="D578" s="21">
        <v>0</v>
      </c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idden="1" outlineLevel="1" x14ac:dyDescent="0.2">
      <c r="A579" s="19" t="s">
        <v>505</v>
      </c>
      <c r="B579" s="20" t="s">
        <v>822</v>
      </c>
      <c r="C579" s="21">
        <v>0</v>
      </c>
      <c r="D579" s="21">
        <v>0</v>
      </c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idden="1" outlineLevel="1" x14ac:dyDescent="0.2">
      <c r="A580" s="19" t="s">
        <v>507</v>
      </c>
      <c r="B580" s="20" t="s">
        <v>823</v>
      </c>
      <c r="C580" s="21">
        <v>0</v>
      </c>
      <c r="D580" s="21">
        <v>0</v>
      </c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idden="1" outlineLevel="1" x14ac:dyDescent="0.2">
      <c r="A581" s="19" t="s">
        <v>509</v>
      </c>
      <c r="B581" s="20" t="s">
        <v>824</v>
      </c>
      <c r="C581" s="21">
        <v>0</v>
      </c>
      <c r="D581" s="21">
        <v>0</v>
      </c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idden="1" outlineLevel="1" x14ac:dyDescent="0.2">
      <c r="A582" s="19" t="s">
        <v>511</v>
      </c>
      <c r="B582" s="20" t="s">
        <v>825</v>
      </c>
      <c r="C582" s="21">
        <v>0</v>
      </c>
      <c r="D582" s="21">
        <v>0</v>
      </c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idden="1" outlineLevel="1" x14ac:dyDescent="0.2">
      <c r="A583" s="19" t="s">
        <v>513</v>
      </c>
      <c r="B583" s="20" t="s">
        <v>826</v>
      </c>
      <c r="C583" s="21">
        <v>0</v>
      </c>
      <c r="D583" s="21">
        <v>0</v>
      </c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idden="1" outlineLevel="1" x14ac:dyDescent="0.2">
      <c r="A584" s="19" t="s">
        <v>515</v>
      </c>
      <c r="B584" s="20" t="s">
        <v>827</v>
      </c>
      <c r="C584" s="21">
        <v>0</v>
      </c>
      <c r="D584" s="21">
        <v>0</v>
      </c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2.75" hidden="1" customHeight="1" outlineLevel="1" x14ac:dyDescent="0.2">
      <c r="A585" s="19" t="s">
        <v>517</v>
      </c>
      <c r="B585" s="20" t="s">
        <v>828</v>
      </c>
      <c r="C585" s="21">
        <v>0</v>
      </c>
      <c r="D585" s="21">
        <v>0</v>
      </c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</row>
    <row r="586" spans="1:40" hidden="1" outlineLevel="1" x14ac:dyDescent="0.2">
      <c r="A586" s="19" t="s">
        <v>519</v>
      </c>
      <c r="B586" s="20" t="s">
        <v>829</v>
      </c>
      <c r="C586" s="21">
        <v>0</v>
      </c>
      <c r="D586" s="21">
        <v>0</v>
      </c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idden="1" outlineLevel="1" x14ac:dyDescent="0.2">
      <c r="A587" s="19" t="s">
        <v>521</v>
      </c>
      <c r="B587" s="20" t="s">
        <v>830</v>
      </c>
      <c r="C587" s="21">
        <v>0</v>
      </c>
      <c r="D587" s="21">
        <v>0</v>
      </c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idden="1" outlineLevel="1" x14ac:dyDescent="0.2">
      <c r="A588" s="19" t="s">
        <v>523</v>
      </c>
      <c r="B588" s="20" t="s">
        <v>831</v>
      </c>
      <c r="C588" s="21">
        <v>0</v>
      </c>
      <c r="D588" s="21">
        <v>0</v>
      </c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</row>
    <row r="589" spans="1:40" hidden="1" outlineLevel="1" x14ac:dyDescent="0.2">
      <c r="A589" s="19" t="s">
        <v>525</v>
      </c>
      <c r="B589" s="20" t="s">
        <v>832</v>
      </c>
      <c r="C589" s="21">
        <v>0</v>
      </c>
      <c r="D589" s="21">
        <v>0</v>
      </c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idden="1" outlineLevel="1" x14ac:dyDescent="0.2">
      <c r="A590" s="19" t="s">
        <v>527</v>
      </c>
      <c r="B590" s="20" t="s">
        <v>833</v>
      </c>
      <c r="C590" s="21">
        <v>0</v>
      </c>
      <c r="D590" s="21">
        <v>0</v>
      </c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idden="1" outlineLevel="1" x14ac:dyDescent="0.2">
      <c r="A591" s="19" t="s">
        <v>529</v>
      </c>
      <c r="B591" s="20" t="s">
        <v>834</v>
      </c>
      <c r="C591" s="21">
        <v>0</v>
      </c>
      <c r="D591" s="21">
        <v>0</v>
      </c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idden="1" outlineLevel="1" x14ac:dyDescent="0.2">
      <c r="A592" s="19" t="s">
        <v>531</v>
      </c>
      <c r="B592" s="20" t="s">
        <v>835</v>
      </c>
      <c r="C592" s="21">
        <v>0</v>
      </c>
      <c r="D592" s="21">
        <v>0</v>
      </c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idden="1" outlineLevel="1" x14ac:dyDescent="0.2">
      <c r="A593" s="19" t="s">
        <v>533</v>
      </c>
      <c r="B593" s="20" t="s">
        <v>836</v>
      </c>
      <c r="C593" s="21">
        <v>0</v>
      </c>
      <c r="D593" s="21">
        <v>0</v>
      </c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idden="1" outlineLevel="1" x14ac:dyDescent="0.2">
      <c r="A594" s="19" t="s">
        <v>535</v>
      </c>
      <c r="B594" s="20" t="s">
        <v>837</v>
      </c>
      <c r="C594" s="21">
        <v>0</v>
      </c>
      <c r="D594" s="21">
        <v>0</v>
      </c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idden="1" outlineLevel="1" x14ac:dyDescent="0.2">
      <c r="A595" s="19" t="s">
        <v>537</v>
      </c>
      <c r="B595" s="20" t="s">
        <v>838</v>
      </c>
      <c r="C595" s="21">
        <v>0</v>
      </c>
      <c r="D595" s="21">
        <v>0</v>
      </c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idden="1" outlineLevel="1" x14ac:dyDescent="0.2">
      <c r="A596" s="19" t="s">
        <v>539</v>
      </c>
      <c r="B596" s="20" t="s">
        <v>839</v>
      </c>
      <c r="C596" s="21">
        <v>0</v>
      </c>
      <c r="D596" s="21">
        <v>0</v>
      </c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s="46" customFormat="1" ht="22.5" hidden="1" customHeight="1" x14ac:dyDescent="0.2">
      <c r="A597" s="43" t="s">
        <v>541</v>
      </c>
      <c r="B597" s="44" t="s">
        <v>840</v>
      </c>
      <c r="C597" s="21">
        <v>0</v>
      </c>
      <c r="D597" s="21">
        <v>0</v>
      </c>
      <c r="E597" s="21"/>
      <c r="F597" s="21"/>
      <c r="G597" s="21"/>
      <c r="H597" s="21"/>
      <c r="I597" s="45"/>
      <c r="J597" s="45">
        <f t="shared" ref="J597:U597" si="30">+J572+J573+J585</f>
        <v>0</v>
      </c>
      <c r="K597" s="45">
        <f t="shared" si="30"/>
        <v>0</v>
      </c>
      <c r="L597" s="45">
        <f t="shared" si="30"/>
        <v>0</v>
      </c>
      <c r="M597" s="45">
        <f t="shared" si="30"/>
        <v>0</v>
      </c>
      <c r="N597" s="45">
        <f t="shared" si="30"/>
        <v>0</v>
      </c>
      <c r="O597" s="45">
        <f t="shared" si="30"/>
        <v>0</v>
      </c>
      <c r="P597" s="45">
        <f t="shared" si="30"/>
        <v>0</v>
      </c>
      <c r="Q597" s="45">
        <f t="shared" si="30"/>
        <v>0</v>
      </c>
      <c r="R597" s="45">
        <f t="shared" si="30"/>
        <v>0</v>
      </c>
      <c r="S597" s="45">
        <f t="shared" si="30"/>
        <v>0</v>
      </c>
      <c r="T597" s="45">
        <f t="shared" si="30"/>
        <v>0</v>
      </c>
      <c r="U597" s="45">
        <f t="shared" si="30"/>
        <v>0</v>
      </c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</row>
    <row r="598" spans="1:40" ht="25.5" hidden="1" outlineLevel="1" x14ac:dyDescent="0.2">
      <c r="A598" s="19" t="s">
        <v>543</v>
      </c>
      <c r="B598" s="20" t="s">
        <v>841</v>
      </c>
      <c r="C598" s="21">
        <v>0</v>
      </c>
      <c r="D598" s="21">
        <v>0</v>
      </c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25.5" hidden="1" outlineLevel="1" x14ac:dyDescent="0.2">
      <c r="A599" s="19" t="s">
        <v>545</v>
      </c>
      <c r="B599" s="20" t="s">
        <v>842</v>
      </c>
      <c r="C599" s="21">
        <v>0</v>
      </c>
      <c r="D599" s="21">
        <v>0</v>
      </c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idden="1" outlineLevel="1" x14ac:dyDescent="0.2">
      <c r="A600" s="19" t="s">
        <v>547</v>
      </c>
      <c r="B600" s="20" t="s">
        <v>843</v>
      </c>
      <c r="C600" s="21">
        <v>0</v>
      </c>
      <c r="D600" s="21">
        <v>0</v>
      </c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idden="1" outlineLevel="1" x14ac:dyDescent="0.2">
      <c r="A601" s="19" t="s">
        <v>549</v>
      </c>
      <c r="B601" s="20" t="s">
        <v>844</v>
      </c>
      <c r="C601" s="21">
        <v>0</v>
      </c>
      <c r="D601" s="21">
        <v>0</v>
      </c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idden="1" outlineLevel="1" x14ac:dyDescent="0.2">
      <c r="A602" s="19" t="s">
        <v>551</v>
      </c>
      <c r="B602" s="20" t="s">
        <v>845</v>
      </c>
      <c r="C602" s="21">
        <v>0</v>
      </c>
      <c r="D602" s="21">
        <v>0</v>
      </c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idden="1" outlineLevel="1" x14ac:dyDescent="0.2">
      <c r="A603" s="19" t="s">
        <v>553</v>
      </c>
      <c r="B603" s="20" t="s">
        <v>846</v>
      </c>
      <c r="C603" s="21">
        <v>0</v>
      </c>
      <c r="D603" s="21">
        <v>0</v>
      </c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idden="1" outlineLevel="1" x14ac:dyDescent="0.2">
      <c r="A604" s="19" t="s">
        <v>555</v>
      </c>
      <c r="B604" s="20" t="s">
        <v>847</v>
      </c>
      <c r="C604" s="21">
        <v>0</v>
      </c>
      <c r="D604" s="21">
        <v>0</v>
      </c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idden="1" outlineLevel="1" x14ac:dyDescent="0.2">
      <c r="A605" s="19" t="s">
        <v>557</v>
      </c>
      <c r="B605" s="20" t="s">
        <v>848</v>
      </c>
      <c r="C605" s="21">
        <v>0</v>
      </c>
      <c r="D605" s="21">
        <v>0</v>
      </c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idden="1" outlineLevel="1" x14ac:dyDescent="0.2">
      <c r="A606" s="19" t="s">
        <v>559</v>
      </c>
      <c r="B606" s="20" t="s">
        <v>849</v>
      </c>
      <c r="C606" s="21">
        <v>0</v>
      </c>
      <c r="D606" s="21">
        <v>0</v>
      </c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idden="1" outlineLevel="1" x14ac:dyDescent="0.2">
      <c r="A607" s="19" t="s">
        <v>561</v>
      </c>
      <c r="B607" s="20" t="s">
        <v>850</v>
      </c>
      <c r="C607" s="21">
        <v>0</v>
      </c>
      <c r="D607" s="21">
        <v>0</v>
      </c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idden="1" outlineLevel="1" x14ac:dyDescent="0.2">
      <c r="A608" s="19" t="s">
        <v>563</v>
      </c>
      <c r="B608" s="20" t="s">
        <v>851</v>
      </c>
      <c r="C608" s="21">
        <v>0</v>
      </c>
      <c r="D608" s="21">
        <v>0</v>
      </c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idden="1" outlineLevel="1" x14ac:dyDescent="0.2">
      <c r="A609" s="19" t="s">
        <v>565</v>
      </c>
      <c r="B609" s="20" t="s">
        <v>852</v>
      </c>
      <c r="C609" s="21">
        <v>0</v>
      </c>
      <c r="D609" s="21">
        <v>0</v>
      </c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idden="1" outlineLevel="1" x14ac:dyDescent="0.2">
      <c r="A610" s="19" t="s">
        <v>567</v>
      </c>
      <c r="B610" s="20" t="s">
        <v>853</v>
      </c>
      <c r="C610" s="21">
        <v>0</v>
      </c>
      <c r="D610" s="21">
        <v>0</v>
      </c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idden="1" outlineLevel="1" x14ac:dyDescent="0.2">
      <c r="A611" s="19" t="s">
        <v>569</v>
      </c>
      <c r="B611" s="20" t="s">
        <v>854</v>
      </c>
      <c r="C611" s="21">
        <v>0</v>
      </c>
      <c r="D611" s="21">
        <v>0</v>
      </c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idden="1" outlineLevel="1" x14ac:dyDescent="0.2">
      <c r="A612" s="19" t="s">
        <v>571</v>
      </c>
      <c r="B612" s="20" t="s">
        <v>855</v>
      </c>
      <c r="C612" s="21">
        <v>0</v>
      </c>
      <c r="D612" s="21">
        <v>0</v>
      </c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idden="1" outlineLevel="1" x14ac:dyDescent="0.2">
      <c r="A613" s="19" t="s">
        <v>573</v>
      </c>
      <c r="B613" s="20" t="s">
        <v>856</v>
      </c>
      <c r="C613" s="21">
        <v>0</v>
      </c>
      <c r="D613" s="21">
        <v>0</v>
      </c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idden="1" outlineLevel="1" x14ac:dyDescent="0.2">
      <c r="A614" s="19" t="s">
        <v>575</v>
      </c>
      <c r="B614" s="20" t="s">
        <v>857</v>
      </c>
      <c r="C614" s="21">
        <v>0</v>
      </c>
      <c r="D614" s="21">
        <v>0</v>
      </c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idden="1" outlineLevel="1" x14ac:dyDescent="0.2">
      <c r="A615" s="19" t="s">
        <v>577</v>
      </c>
      <c r="B615" s="20" t="s">
        <v>858</v>
      </c>
      <c r="C615" s="21">
        <v>0</v>
      </c>
      <c r="D615" s="21">
        <v>0</v>
      </c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idden="1" outlineLevel="1" x14ac:dyDescent="0.2">
      <c r="A616" s="19" t="s">
        <v>579</v>
      </c>
      <c r="B616" s="20" t="s">
        <v>859</v>
      </c>
      <c r="C616" s="21">
        <v>0</v>
      </c>
      <c r="D616" s="21">
        <v>0</v>
      </c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idden="1" outlineLevel="1" x14ac:dyDescent="0.2">
      <c r="A617" s="19" t="s">
        <v>581</v>
      </c>
      <c r="B617" s="20" t="s">
        <v>860</v>
      </c>
      <c r="C617" s="21">
        <v>0</v>
      </c>
      <c r="D617" s="21">
        <v>0</v>
      </c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idden="1" outlineLevel="1" x14ac:dyDescent="0.2">
      <c r="A618" s="19" t="s">
        <v>583</v>
      </c>
      <c r="B618" s="20" t="s">
        <v>861</v>
      </c>
      <c r="C618" s="21">
        <v>0</v>
      </c>
      <c r="D618" s="21">
        <v>0</v>
      </c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idden="1" outlineLevel="1" x14ac:dyDescent="0.2">
      <c r="A619" s="19" t="s">
        <v>585</v>
      </c>
      <c r="B619" s="20" t="s">
        <v>862</v>
      </c>
      <c r="C619" s="21">
        <v>0</v>
      </c>
      <c r="D619" s="21">
        <v>0</v>
      </c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idden="1" outlineLevel="1" x14ac:dyDescent="0.2">
      <c r="A620" s="19" t="s">
        <v>587</v>
      </c>
      <c r="B620" s="20" t="s">
        <v>863</v>
      </c>
      <c r="C620" s="21">
        <v>0</v>
      </c>
      <c r="D620" s="21">
        <v>0</v>
      </c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idden="1" outlineLevel="1" x14ac:dyDescent="0.2">
      <c r="A621" s="19" t="s">
        <v>589</v>
      </c>
      <c r="B621" s="20" t="s">
        <v>864</v>
      </c>
      <c r="C621" s="21">
        <v>0</v>
      </c>
      <c r="D621" s="21">
        <v>0</v>
      </c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idden="1" outlineLevel="1" x14ac:dyDescent="0.2">
      <c r="A622" s="19" t="s">
        <v>591</v>
      </c>
      <c r="B622" s="20" t="s">
        <v>865</v>
      </c>
      <c r="C622" s="21">
        <v>0</v>
      </c>
      <c r="D622" s="21">
        <v>0</v>
      </c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s="46" customFormat="1" ht="23.25" hidden="1" customHeight="1" x14ac:dyDescent="0.2">
      <c r="A623" s="43" t="s">
        <v>593</v>
      </c>
      <c r="B623" s="44" t="s">
        <v>866</v>
      </c>
      <c r="C623" s="21">
        <v>0</v>
      </c>
      <c r="D623" s="21">
        <v>0</v>
      </c>
      <c r="E623" s="21"/>
      <c r="F623" s="21"/>
      <c r="G623" s="21"/>
      <c r="H623" s="21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</row>
    <row r="624" spans="1:40" s="50" customFormat="1" ht="22.5" customHeight="1" x14ac:dyDescent="0.2">
      <c r="A624" s="109" t="s">
        <v>595</v>
      </c>
      <c r="B624" s="110" t="s">
        <v>867</v>
      </c>
      <c r="C624" s="108">
        <v>88204</v>
      </c>
      <c r="D624" s="108">
        <f>D396+D532+D562+D571+D432</f>
        <v>93854</v>
      </c>
      <c r="E624" s="21"/>
      <c r="F624" s="21"/>
      <c r="G624" s="21"/>
      <c r="H624" s="21"/>
      <c r="I624" s="49">
        <f t="shared" ref="I624:W624" si="31">+I396+I432+I532+I562+I571+I597+I623</f>
        <v>34300</v>
      </c>
      <c r="J624" s="49">
        <f t="shared" si="31"/>
        <v>38718</v>
      </c>
      <c r="K624" s="49">
        <f t="shared" si="31"/>
        <v>0</v>
      </c>
      <c r="L624" s="49">
        <f t="shared" si="31"/>
        <v>0</v>
      </c>
      <c r="M624" s="49">
        <f t="shared" si="31"/>
        <v>0</v>
      </c>
      <c r="N624" s="49">
        <f t="shared" si="31"/>
        <v>1186</v>
      </c>
      <c r="O624" s="49">
        <f t="shared" si="31"/>
        <v>14000</v>
      </c>
      <c r="P624" s="49">
        <f t="shared" si="31"/>
        <v>0</v>
      </c>
      <c r="Q624" s="49">
        <f t="shared" si="31"/>
        <v>0</v>
      </c>
      <c r="R624" s="49">
        <f t="shared" si="31"/>
        <v>0</v>
      </c>
      <c r="S624" s="49">
        <f t="shared" si="31"/>
        <v>0</v>
      </c>
      <c r="T624" s="49">
        <f t="shared" si="31"/>
        <v>0</v>
      </c>
      <c r="U624" s="49">
        <f t="shared" si="31"/>
        <v>0</v>
      </c>
      <c r="V624" s="49">
        <f t="shared" si="31"/>
        <v>0</v>
      </c>
      <c r="W624" s="49">
        <f t="shared" si="31"/>
        <v>0</v>
      </c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</row>
    <row r="625" spans="1:20" hidden="1" x14ac:dyDescent="0.2">
      <c r="C625" s="21">
        <v>0</v>
      </c>
      <c r="D625" s="21">
        <v>0</v>
      </c>
      <c r="E625" s="21"/>
      <c r="F625" s="21"/>
      <c r="G625" s="21"/>
      <c r="H625" s="21"/>
    </row>
    <row r="626" spans="1:20" hidden="1" x14ac:dyDescent="0.2">
      <c r="A626" s="19" t="s">
        <v>12</v>
      </c>
      <c r="B626" s="20" t="s">
        <v>868</v>
      </c>
      <c r="C626" s="21">
        <v>0</v>
      </c>
      <c r="D626" s="21">
        <v>0</v>
      </c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</row>
    <row r="627" spans="1:20" hidden="1" x14ac:dyDescent="0.2">
      <c r="A627" s="19" t="s">
        <v>14</v>
      </c>
      <c r="B627" s="20" t="s">
        <v>869</v>
      </c>
      <c r="C627" s="21">
        <v>0</v>
      </c>
      <c r="D627" s="21">
        <v>0</v>
      </c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</row>
    <row r="628" spans="1:20" hidden="1" x14ac:dyDescent="0.2">
      <c r="A628" s="19" t="s">
        <v>16</v>
      </c>
      <c r="B628" s="20" t="s">
        <v>870</v>
      </c>
      <c r="C628" s="21">
        <v>0</v>
      </c>
      <c r="D628" s="21">
        <v>0</v>
      </c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</row>
    <row r="629" spans="1:20" hidden="1" x14ac:dyDescent="0.2">
      <c r="A629" s="19" t="s">
        <v>18</v>
      </c>
      <c r="B629" s="20" t="s">
        <v>871</v>
      </c>
      <c r="C629" s="21">
        <v>0</v>
      </c>
      <c r="D629" s="21">
        <v>0</v>
      </c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</row>
    <row r="630" spans="1:20" hidden="1" x14ac:dyDescent="0.2">
      <c r="A630" s="19" t="s">
        <v>20</v>
      </c>
      <c r="B630" s="20" t="s">
        <v>872</v>
      </c>
      <c r="C630" s="21">
        <v>0</v>
      </c>
      <c r="D630" s="21">
        <v>0</v>
      </c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</row>
    <row r="631" spans="1:20" hidden="1" x14ac:dyDescent="0.2">
      <c r="A631" s="23" t="s">
        <v>22</v>
      </c>
      <c r="B631" s="24" t="s">
        <v>873</v>
      </c>
      <c r="C631" s="21">
        <v>0</v>
      </c>
      <c r="D631" s="21">
        <v>0</v>
      </c>
      <c r="E631" s="21"/>
      <c r="F631" s="21"/>
      <c r="G631" s="21"/>
      <c r="H631" s="21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</row>
    <row r="632" spans="1:20" hidden="1" x14ac:dyDescent="0.2">
      <c r="A632" s="19" t="s">
        <v>24</v>
      </c>
      <c r="B632" s="20" t="s">
        <v>874</v>
      </c>
      <c r="C632" s="21">
        <v>0</v>
      </c>
      <c r="D632" s="21">
        <v>0</v>
      </c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</row>
    <row r="633" spans="1:20" hidden="1" x14ac:dyDescent="0.2">
      <c r="A633" s="19" t="s">
        <v>26</v>
      </c>
      <c r="B633" s="20" t="s">
        <v>875</v>
      </c>
      <c r="C633" s="21">
        <v>0</v>
      </c>
      <c r="D633" s="21">
        <v>0</v>
      </c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</row>
    <row r="634" spans="1:20" hidden="1" x14ac:dyDescent="0.2">
      <c r="A634" s="19" t="s">
        <v>28</v>
      </c>
      <c r="B634" s="20" t="s">
        <v>876</v>
      </c>
      <c r="C634" s="21">
        <v>0</v>
      </c>
      <c r="D634" s="21">
        <v>0</v>
      </c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</row>
    <row r="635" spans="1:20" hidden="1" x14ac:dyDescent="0.2">
      <c r="A635" s="19" t="s">
        <v>30</v>
      </c>
      <c r="B635" s="20" t="s">
        <v>877</v>
      </c>
      <c r="C635" s="21">
        <v>0</v>
      </c>
      <c r="D635" s="21">
        <v>0</v>
      </c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</row>
    <row r="636" spans="1:20" hidden="1" x14ac:dyDescent="0.2">
      <c r="A636" s="19" t="s">
        <v>32</v>
      </c>
      <c r="B636" s="20" t="s">
        <v>878</v>
      </c>
      <c r="C636" s="21">
        <v>0</v>
      </c>
      <c r="D636" s="21">
        <v>0</v>
      </c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</row>
    <row r="637" spans="1:20" hidden="1" x14ac:dyDescent="0.2">
      <c r="A637" s="19" t="s">
        <v>34</v>
      </c>
      <c r="B637" s="20" t="s">
        <v>879</v>
      </c>
      <c r="C637" s="21">
        <v>0</v>
      </c>
      <c r="D637" s="21">
        <v>0</v>
      </c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1:20" hidden="1" x14ac:dyDescent="0.2">
      <c r="A638" s="23" t="s">
        <v>36</v>
      </c>
      <c r="B638" s="24" t="s">
        <v>880</v>
      </c>
      <c r="C638" s="21">
        <v>0</v>
      </c>
      <c r="D638" s="21">
        <v>0</v>
      </c>
      <c r="E638" s="21"/>
      <c r="F638" s="21"/>
      <c r="G638" s="21"/>
      <c r="H638" s="21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</row>
    <row r="639" spans="1:20" x14ac:dyDescent="0.2">
      <c r="A639" s="19" t="s">
        <v>38</v>
      </c>
      <c r="B639" s="20" t="s">
        <v>881</v>
      </c>
      <c r="C639" s="21">
        <v>33169</v>
      </c>
      <c r="D639" s="21">
        <v>33169</v>
      </c>
      <c r="E639" s="21"/>
      <c r="F639" s="21"/>
      <c r="G639" s="21"/>
      <c r="H639" s="21"/>
      <c r="I639" s="21">
        <f>36927-3758</f>
        <v>33169</v>
      </c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1:20" hidden="1" x14ac:dyDescent="0.2">
      <c r="A640" s="19" t="s">
        <v>40</v>
      </c>
      <c r="B640" s="20" t="s">
        <v>882</v>
      </c>
      <c r="C640" s="21">
        <v>0</v>
      </c>
      <c r="D640" s="21">
        <v>0</v>
      </c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</row>
    <row r="641" spans="1:20" x14ac:dyDescent="0.2">
      <c r="A641" s="23" t="s">
        <v>42</v>
      </c>
      <c r="B641" s="24" t="s">
        <v>883</v>
      </c>
      <c r="C641" s="21">
        <v>33169</v>
      </c>
      <c r="D641" s="21">
        <v>33169</v>
      </c>
      <c r="E641" s="21"/>
      <c r="F641" s="21"/>
      <c r="G641" s="21"/>
      <c r="H641" s="21"/>
      <c r="I641" s="25">
        <f>SUM(I639:I640)</f>
        <v>33169</v>
      </c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</row>
    <row r="642" spans="1:20" hidden="1" x14ac:dyDescent="0.2">
      <c r="A642" s="19" t="s">
        <v>44</v>
      </c>
      <c r="B642" s="20" t="s">
        <v>884</v>
      </c>
      <c r="C642" s="21">
        <v>0</v>
      </c>
      <c r="D642" s="21">
        <v>0</v>
      </c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</row>
    <row r="643" spans="1:20" hidden="1" x14ac:dyDescent="0.2">
      <c r="A643" s="19" t="s">
        <v>46</v>
      </c>
      <c r="B643" s="20" t="s">
        <v>885</v>
      </c>
      <c r="C643" s="21">
        <v>0</v>
      </c>
      <c r="D643" s="21">
        <v>0</v>
      </c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</row>
    <row r="644" spans="1:20" hidden="1" x14ac:dyDescent="0.2">
      <c r="A644" s="19" t="s">
        <v>48</v>
      </c>
      <c r="B644" s="20" t="s">
        <v>886</v>
      </c>
      <c r="C644" s="21">
        <v>0</v>
      </c>
      <c r="D644" s="21">
        <v>0</v>
      </c>
      <c r="E644" s="21"/>
      <c r="F644" s="21"/>
      <c r="G644" s="21"/>
      <c r="H644" s="21"/>
      <c r="I644" s="21"/>
      <c r="J644" s="21">
        <v>0</v>
      </c>
      <c r="K644" s="21"/>
      <c r="L644" s="21"/>
      <c r="M644" s="21"/>
      <c r="N644" s="21"/>
      <c r="O644" s="21"/>
      <c r="P644" s="21"/>
      <c r="Q644" s="21"/>
      <c r="R644" s="21"/>
      <c r="S644" s="21"/>
      <c r="T644" s="21"/>
    </row>
    <row r="645" spans="1:20" hidden="1" x14ac:dyDescent="0.2">
      <c r="A645" s="19" t="s">
        <v>50</v>
      </c>
      <c r="B645" s="20" t="s">
        <v>887</v>
      </c>
      <c r="C645" s="21">
        <v>0</v>
      </c>
      <c r="D645" s="21">
        <v>0</v>
      </c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</row>
    <row r="646" spans="1:20" hidden="1" x14ac:dyDescent="0.2">
      <c r="A646" s="19" t="s">
        <v>52</v>
      </c>
      <c r="B646" s="20" t="s">
        <v>888</v>
      </c>
      <c r="C646" s="21">
        <v>0</v>
      </c>
      <c r="D646" s="21">
        <v>0</v>
      </c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</row>
    <row r="647" spans="1:20" hidden="1" x14ac:dyDescent="0.2">
      <c r="A647" s="19" t="s">
        <v>54</v>
      </c>
      <c r="B647" s="20" t="s">
        <v>889</v>
      </c>
      <c r="C647" s="21">
        <v>0</v>
      </c>
      <c r="D647" s="21">
        <v>0</v>
      </c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</row>
    <row r="648" spans="1:20" x14ac:dyDescent="0.2">
      <c r="A648" s="23" t="s">
        <v>56</v>
      </c>
      <c r="B648" s="24" t="s">
        <v>890</v>
      </c>
      <c r="C648" s="21">
        <v>33169</v>
      </c>
      <c r="D648" s="21">
        <v>33169</v>
      </c>
      <c r="E648" s="21"/>
      <c r="F648" s="21"/>
      <c r="G648" s="21"/>
      <c r="H648" s="21"/>
      <c r="I648" s="25">
        <f>SUM(I641,I644)</f>
        <v>33169</v>
      </c>
      <c r="J648" s="25">
        <f>SUM(J644:J647)</f>
        <v>0</v>
      </c>
      <c r="K648" s="25"/>
      <c r="L648" s="25"/>
      <c r="M648" s="25"/>
      <c r="N648" s="25"/>
      <c r="O648" s="25"/>
      <c r="P648" s="25"/>
      <c r="Q648" s="25"/>
      <c r="R648" s="25"/>
      <c r="S648" s="25"/>
      <c r="T648" s="25"/>
    </row>
    <row r="649" spans="1:20" hidden="1" x14ac:dyDescent="0.2">
      <c r="A649" s="19" t="s">
        <v>58</v>
      </c>
      <c r="B649" s="20" t="s">
        <v>891</v>
      </c>
      <c r="C649" s="21">
        <v>0</v>
      </c>
      <c r="D649" s="21">
        <v>0</v>
      </c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</row>
    <row r="650" spans="1:20" hidden="1" x14ac:dyDescent="0.2">
      <c r="A650" s="19" t="s">
        <v>60</v>
      </c>
      <c r="B650" s="20" t="s">
        <v>892</v>
      </c>
      <c r="C650" s="21">
        <v>0</v>
      </c>
      <c r="D650" s="21">
        <v>0</v>
      </c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</row>
    <row r="651" spans="1:20" hidden="1" x14ac:dyDescent="0.2">
      <c r="A651" s="19" t="s">
        <v>62</v>
      </c>
      <c r="B651" s="20" t="s">
        <v>893</v>
      </c>
      <c r="C651" s="21">
        <v>0</v>
      </c>
      <c r="D651" s="21">
        <v>0</v>
      </c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1:20" hidden="1" x14ac:dyDescent="0.2">
      <c r="A652" s="19" t="s">
        <v>64</v>
      </c>
      <c r="B652" s="20" t="s">
        <v>894</v>
      </c>
      <c r="C652" s="21">
        <v>0</v>
      </c>
      <c r="D652" s="21">
        <v>0</v>
      </c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1:20" hidden="1" x14ac:dyDescent="0.2">
      <c r="A653" s="19" t="s">
        <v>66</v>
      </c>
      <c r="B653" s="20" t="s">
        <v>895</v>
      </c>
      <c r="C653" s="21">
        <v>0</v>
      </c>
      <c r="D653" s="21">
        <v>0</v>
      </c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1:20" hidden="1" x14ac:dyDescent="0.2">
      <c r="A654" s="19" t="s">
        <v>68</v>
      </c>
      <c r="B654" s="20" t="s">
        <v>896</v>
      </c>
      <c r="C654" s="21">
        <v>0</v>
      </c>
      <c r="D654" s="21">
        <v>0</v>
      </c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</row>
    <row r="655" spans="1:20" hidden="1" x14ac:dyDescent="0.2">
      <c r="A655" s="19" t="s">
        <v>75</v>
      </c>
      <c r="B655" s="20" t="s">
        <v>897</v>
      </c>
      <c r="C655" s="21">
        <v>0</v>
      </c>
      <c r="D655" s="21">
        <v>0</v>
      </c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</row>
    <row r="656" spans="1:20" hidden="1" x14ac:dyDescent="0.2">
      <c r="A656" s="23" t="s">
        <v>84</v>
      </c>
      <c r="B656" s="24" t="s">
        <v>898</v>
      </c>
      <c r="C656" s="21">
        <v>0</v>
      </c>
      <c r="D656" s="21">
        <v>0</v>
      </c>
      <c r="E656" s="21"/>
      <c r="F656" s="21"/>
      <c r="G656" s="21"/>
      <c r="H656" s="21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</row>
    <row r="657" spans="1:20" hidden="1" x14ac:dyDescent="0.2">
      <c r="A657" s="19" t="s">
        <v>86</v>
      </c>
      <c r="B657" s="20" t="s">
        <v>899</v>
      </c>
      <c r="C657" s="21">
        <v>0</v>
      </c>
      <c r="D657" s="21">
        <v>0</v>
      </c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</row>
    <row r="658" spans="1:20" hidden="1" x14ac:dyDescent="0.2">
      <c r="A658" s="23" t="s">
        <v>88</v>
      </c>
      <c r="B658" s="24" t="s">
        <v>900</v>
      </c>
      <c r="C658" s="21">
        <v>0</v>
      </c>
      <c r="D658" s="21">
        <v>0</v>
      </c>
      <c r="E658" s="21"/>
      <c r="F658" s="21"/>
      <c r="G658" s="21"/>
      <c r="H658" s="21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</row>
    <row r="659" spans="1:20" x14ac:dyDescent="0.2">
      <c r="B659" s="1" t="s">
        <v>955</v>
      </c>
      <c r="C659" s="21">
        <v>1549</v>
      </c>
      <c r="D659" s="21">
        <v>1549</v>
      </c>
      <c r="E659" s="21"/>
      <c r="F659" s="21"/>
      <c r="G659" s="21"/>
      <c r="H659" s="21"/>
      <c r="J659" s="8">
        <v>1549</v>
      </c>
    </row>
    <row r="660" spans="1:20" x14ac:dyDescent="0.2">
      <c r="A660" s="51" t="s">
        <v>54</v>
      </c>
      <c r="B660" s="52" t="s">
        <v>901</v>
      </c>
      <c r="C660" s="21">
        <v>23745</v>
      </c>
      <c r="D660" s="21">
        <v>23745</v>
      </c>
      <c r="E660" s="21"/>
      <c r="F660" s="21"/>
      <c r="G660" s="21"/>
      <c r="H660" s="21"/>
      <c r="K660" s="8">
        <v>23745</v>
      </c>
    </row>
    <row r="661" spans="1:20" x14ac:dyDescent="0.2">
      <c r="A661" s="53" t="s">
        <v>106</v>
      </c>
      <c r="B661" s="54" t="s">
        <v>902</v>
      </c>
      <c r="C661" s="21">
        <f>+C659+C660</f>
        <v>25294</v>
      </c>
      <c r="D661" s="21">
        <f>+D659+D660</f>
        <v>25294</v>
      </c>
      <c r="E661" s="21"/>
      <c r="F661" s="21"/>
      <c r="G661" s="21"/>
      <c r="H661" s="21"/>
      <c r="I661" s="8">
        <f>+I660</f>
        <v>0</v>
      </c>
      <c r="K661" s="8">
        <f>K660</f>
        <v>23745</v>
      </c>
    </row>
    <row r="663" spans="1:20" x14ac:dyDescent="0.2">
      <c r="B663" s="55" t="s">
        <v>903</v>
      </c>
      <c r="C663" s="8">
        <f>+C317</f>
        <v>96079</v>
      </c>
      <c r="D663" s="8">
        <f>+D317</f>
        <v>101729</v>
      </c>
    </row>
    <row r="664" spans="1:20" x14ac:dyDescent="0.2">
      <c r="B664" s="55" t="s">
        <v>904</v>
      </c>
      <c r="C664" s="8">
        <f>+C624</f>
        <v>88204</v>
      </c>
      <c r="D664" s="8">
        <f>+D624</f>
        <v>93854</v>
      </c>
    </row>
    <row r="665" spans="1:20" x14ac:dyDescent="0.2">
      <c r="B665" s="55" t="s">
        <v>905</v>
      </c>
      <c r="C665" s="8">
        <f>+C648</f>
        <v>33169</v>
      </c>
      <c r="D665" s="8">
        <f>+D648</f>
        <v>33169</v>
      </c>
    </row>
    <row r="666" spans="1:20" x14ac:dyDescent="0.2">
      <c r="B666" s="55" t="s">
        <v>906</v>
      </c>
      <c r="C666" s="8">
        <f>+C661</f>
        <v>25294</v>
      </c>
      <c r="D666" s="8">
        <f>+D661</f>
        <v>25294</v>
      </c>
    </row>
    <row r="669" spans="1:20" x14ac:dyDescent="0.2">
      <c r="C669" s="8">
        <f>+C663+C666</f>
        <v>121373</v>
      </c>
      <c r="D669" s="8">
        <f>+D663+D666</f>
        <v>127023</v>
      </c>
    </row>
    <row r="670" spans="1:20" x14ac:dyDescent="0.2">
      <c r="C670" s="8">
        <f>+C664+C665</f>
        <v>121373</v>
      </c>
      <c r="D670" s="8">
        <f>+D664+D665</f>
        <v>127023</v>
      </c>
    </row>
    <row r="671" spans="1:20" x14ac:dyDescent="0.2">
      <c r="D671" s="8">
        <f>+D669-C669</f>
        <v>5650</v>
      </c>
    </row>
  </sheetData>
  <autoFilter ref="A4:T661">
    <filterColumn colId="3">
      <filters blank="1">
        <filter val="1 037"/>
        <filter val="1 454"/>
        <filter val="1 500"/>
        <filter val="1 549"/>
        <filter val="1 575"/>
        <filter val="1 650"/>
        <filter val="1 750"/>
        <filter val="1 772"/>
        <filter val="100"/>
        <filter val="101 728"/>
        <filter val="13 000"/>
        <filter val="13 536"/>
        <filter val="14 000"/>
        <filter val="14 057"/>
        <filter val="14 488"/>
        <filter val="14 587"/>
        <filter val="15 231"/>
        <filter val="15 273"/>
        <filter val="150"/>
        <filter val="17 087"/>
        <filter val="17 537"/>
        <filter val="17 700"/>
        <filter val="17 900"/>
        <filter val="2 000"/>
        <filter val="2 145"/>
        <filter val="2 164"/>
        <filter val="2 251"/>
        <filter val="20"/>
        <filter val="200"/>
        <filter val="216"/>
        <filter val="23 202"/>
        <filter val="23 745"/>
        <filter val="240"/>
        <filter val="250"/>
        <filter val="3 050"/>
        <filter val="3 056"/>
        <filter val="3 130"/>
        <filter val="3 138"/>
        <filter val="3 204"/>
        <filter val="3 315"/>
        <filter val="3 750"/>
        <filter val="3 800"/>
        <filter val="31 050"/>
        <filter val="32 536"/>
        <filter val="33 169"/>
        <filter val="4 795"/>
        <filter val="4 900"/>
        <filter val="40 125"/>
        <filter val="400"/>
        <filter val="422"/>
        <filter val="45 117"/>
        <filter val="450"/>
        <filter val="479"/>
        <filter val="5 000"/>
        <filter val="5 022"/>
        <filter val="5 143"/>
        <filter val="5 398"/>
        <filter val="5 429"/>
        <filter val="500"/>
        <filter val="52"/>
        <filter val="530"/>
        <filter val="55 398"/>
        <filter val="56"/>
        <filter val="6 379"/>
        <filter val="600"/>
        <filter val="672"/>
        <filter val="678"/>
        <filter val="680"/>
        <filter val="686"/>
        <filter val="69"/>
        <filter val="7 000"/>
        <filter val="7 874"/>
        <filter val="703"/>
        <filter val="740"/>
        <filter val="750"/>
        <filter val="79"/>
        <filter val="8 000"/>
        <filter val="8 673"/>
        <filter val="8 714"/>
        <filter val="80"/>
        <filter val="840"/>
        <filter val="850"/>
        <filter val="9 417"/>
        <filter val="90 798"/>
        <filter val="950"/>
      </filters>
    </filterColumn>
  </autoFilter>
  <mergeCells count="1">
    <mergeCell ref="B1:D1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3" firstPageNumber="0" orientation="portrait" r:id="rId1"/>
  <headerFooter alignWithMargins="0">
    <oddHeader>&amp;L&amp;"Arial CE,Félkövér"Ordacsehi Község Önkormányzata
&amp;"Arial CE,Normál"2020. évi költségvetéi rendelet módosítás&amp;RÉrték típus: Ezer Forint</oddHeader>
    <oddFooter>&amp;R&amp;P/&amp;N</oddFooter>
  </headerFooter>
  <rowBreaks count="1" manualBreakCount="1">
    <brk id="10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1235"/>
  <sheetViews>
    <sheetView tabSelected="1" view="pageBreakPreview" zoomScale="148" zoomScaleNormal="100" zoomScaleSheetLayoutView="148" workbookViewId="0">
      <pane xSplit="3" ySplit="4" topLeftCell="D10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 outlineLevelRow="1" outlineLevelCol="1" x14ac:dyDescent="0.2"/>
  <cols>
    <col min="1" max="1" width="8.140625" style="1" customWidth="1"/>
    <col min="2" max="2" width="82" style="1" customWidth="1"/>
    <col min="3" max="7" width="15.7109375" style="8" customWidth="1"/>
    <col min="8" max="10" width="17.42578125" style="8" hidden="1" customWidth="1" outlineLevel="1"/>
    <col min="11" max="11" width="17.42578125" style="8" customWidth="1" collapsed="1"/>
    <col min="12" max="20" width="17.42578125" style="8" customWidth="1"/>
    <col min="21" max="21" width="18" style="8" customWidth="1"/>
    <col min="22" max="22" width="9.85546875" style="9" customWidth="1"/>
    <col min="23" max="23" width="10.140625" style="9" customWidth="1"/>
    <col min="24" max="44" width="9.140625" style="10"/>
    <col min="45" max="16384" width="9.140625" style="1"/>
  </cols>
  <sheetData>
    <row r="1" spans="1:44" x14ac:dyDescent="0.2">
      <c r="B1" s="125" t="s">
        <v>958</v>
      </c>
      <c r="C1" s="125"/>
      <c r="D1" s="125"/>
    </row>
    <row r="2" spans="1:44" x14ac:dyDescent="0.2">
      <c r="B2" s="100" t="s">
        <v>945</v>
      </c>
    </row>
    <row r="3" spans="1:44" s="10" customFormat="1" ht="12.75" customHeight="1" x14ac:dyDescent="0.2">
      <c r="A3" s="11"/>
      <c r="B3" s="101" t="s">
        <v>9</v>
      </c>
      <c r="C3" s="56"/>
      <c r="D3" s="56"/>
      <c r="E3" s="56"/>
      <c r="F3" s="56"/>
      <c r="G3" s="56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9"/>
      <c r="W3" s="9"/>
    </row>
    <row r="4" spans="1:44" s="18" customFormat="1" ht="38.25" x14ac:dyDescent="0.2">
      <c r="A4" s="14"/>
      <c r="B4" s="14" t="s">
        <v>5</v>
      </c>
      <c r="C4" s="15" t="s">
        <v>954</v>
      </c>
      <c r="D4" s="15" t="s">
        <v>937</v>
      </c>
      <c r="E4" s="15"/>
      <c r="F4" s="15"/>
      <c r="G4" s="15"/>
      <c r="H4" s="15" t="s">
        <v>951</v>
      </c>
      <c r="I4" s="102" t="s">
        <v>952</v>
      </c>
      <c r="J4" s="102" t="s">
        <v>953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  <c r="W4" s="16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x14ac:dyDescent="0.2">
      <c r="A5" s="19" t="s">
        <v>12</v>
      </c>
      <c r="B5" s="20" t="s">
        <v>13</v>
      </c>
      <c r="C5" s="21">
        <v>12183</v>
      </c>
      <c r="D5" s="21">
        <v>12183</v>
      </c>
      <c r="E5" s="21"/>
      <c r="F5" s="21"/>
      <c r="G5" s="21"/>
      <c r="H5" s="21">
        <v>12183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44" hidden="1" x14ac:dyDescent="0.2">
      <c r="A6" s="19" t="s">
        <v>14</v>
      </c>
      <c r="B6" s="20" t="s">
        <v>15</v>
      </c>
      <c r="C6" s="21">
        <v>0</v>
      </c>
      <c r="D6" s="21">
        <v>0</v>
      </c>
      <c r="E6" s="21"/>
      <c r="F6" s="21"/>
      <c r="G6" s="21"/>
      <c r="H6" s="21">
        <v>0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idden="1" x14ac:dyDescent="0.2">
      <c r="A7" s="19" t="s">
        <v>16</v>
      </c>
      <c r="B7" s="20" t="s">
        <v>17</v>
      </c>
      <c r="C7" s="21">
        <v>0</v>
      </c>
      <c r="D7" s="21">
        <v>0</v>
      </c>
      <c r="E7" s="21"/>
      <c r="F7" s="21"/>
      <c r="G7" s="21"/>
      <c r="H7" s="22">
        <v>0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/>
      <c r="V7" s="21"/>
      <c r="W7" s="2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2">
      <c r="A8" s="19" t="s">
        <v>18</v>
      </c>
      <c r="B8" s="20" t="s">
        <v>19</v>
      </c>
      <c r="C8" s="21">
        <v>100</v>
      </c>
      <c r="D8" s="21">
        <v>100</v>
      </c>
      <c r="E8" s="21"/>
      <c r="F8" s="21"/>
      <c r="G8" s="21"/>
      <c r="H8" s="21">
        <v>100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44" hidden="1" x14ac:dyDescent="0.2">
      <c r="A9" s="19" t="s">
        <v>20</v>
      </c>
      <c r="B9" s="20" t="s">
        <v>21</v>
      </c>
      <c r="C9" s="21">
        <v>0</v>
      </c>
      <c r="D9" s="21">
        <v>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idden="1" x14ac:dyDescent="0.2">
      <c r="A10" s="19" t="s">
        <v>22</v>
      </c>
      <c r="B10" s="20" t="s">
        <v>23</v>
      </c>
      <c r="C10" s="21">
        <v>0</v>
      </c>
      <c r="D10" s="21">
        <v>0</v>
      </c>
      <c r="E10" s="21"/>
      <c r="F10" s="21"/>
      <c r="G10" s="21"/>
      <c r="H10" s="21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44" x14ac:dyDescent="0.2">
      <c r="A11" s="19" t="s">
        <v>24</v>
      </c>
      <c r="B11" s="20" t="s">
        <v>25</v>
      </c>
      <c r="C11" s="21">
        <v>240</v>
      </c>
      <c r="D11" s="21">
        <v>336</v>
      </c>
      <c r="E11" s="21"/>
      <c r="F11" s="21"/>
      <c r="G11" s="21"/>
      <c r="H11" s="21">
        <v>240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44" hidden="1" x14ac:dyDescent="0.2">
      <c r="A12" s="19" t="s">
        <v>26</v>
      </c>
      <c r="B12" s="20" t="s">
        <v>27</v>
      </c>
      <c r="C12" s="21">
        <v>0</v>
      </c>
      <c r="D12" s="21">
        <v>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">
      <c r="A13" s="19" t="s">
        <v>28</v>
      </c>
      <c r="B13" s="20" t="s">
        <v>29</v>
      </c>
      <c r="C13" s="21">
        <v>140</v>
      </c>
      <c r="D13" s="21">
        <v>140</v>
      </c>
      <c r="E13" s="21"/>
      <c r="F13" s="21"/>
      <c r="G13" s="21"/>
      <c r="H13" s="21">
        <v>140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">
      <c r="A14" s="19" t="s">
        <v>30</v>
      </c>
      <c r="B14" s="20" t="s">
        <v>31</v>
      </c>
      <c r="C14" s="21">
        <v>48</v>
      </c>
      <c r="D14" s="21">
        <v>48</v>
      </c>
      <c r="E14" s="21"/>
      <c r="F14" s="21"/>
      <c r="G14" s="21"/>
      <c r="H14" s="21">
        <v>48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idden="1" x14ac:dyDescent="0.2">
      <c r="A15" s="19" t="s">
        <v>32</v>
      </c>
      <c r="B15" s="20" t="s">
        <v>33</v>
      </c>
      <c r="C15" s="21">
        <v>0</v>
      </c>
      <c r="D15" s="21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idden="1" x14ac:dyDescent="0.2">
      <c r="A16" s="19" t="s">
        <v>34</v>
      </c>
      <c r="B16" s="20" t="s">
        <v>35</v>
      </c>
      <c r="C16" s="21">
        <v>0</v>
      </c>
      <c r="D16" s="21">
        <v>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2">
      <c r="A17" s="19" t="s">
        <v>36</v>
      </c>
      <c r="B17" s="20" t="s">
        <v>37</v>
      </c>
      <c r="C17" s="21">
        <v>300</v>
      </c>
      <c r="D17" s="21">
        <v>300</v>
      </c>
      <c r="E17" s="21"/>
      <c r="F17" s="21"/>
      <c r="G17" s="21"/>
      <c r="H17" s="21">
        <v>300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44" hidden="1" x14ac:dyDescent="0.2">
      <c r="A18" s="19" t="s">
        <v>38</v>
      </c>
      <c r="B18" s="20" t="s">
        <v>39</v>
      </c>
      <c r="C18" s="21">
        <v>0</v>
      </c>
      <c r="D18" s="21">
        <v>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.75" customHeight="1" x14ac:dyDescent="0.2">
      <c r="A19" s="23" t="s">
        <v>40</v>
      </c>
      <c r="B19" s="24" t="s">
        <v>41</v>
      </c>
      <c r="C19" s="25">
        <f>SUBTOTAL(9,C5:C18)</f>
        <v>13011</v>
      </c>
      <c r="D19" s="25">
        <f>SUBTOTAL(9,D5:D18)</f>
        <v>13107</v>
      </c>
      <c r="E19" s="25"/>
      <c r="F19" s="25"/>
      <c r="G19" s="25"/>
      <c r="H19" s="25">
        <f t="shared" ref="H19:U19" si="0">SUM(H5:H18)</f>
        <v>13011</v>
      </c>
      <c r="I19" s="25">
        <f t="shared" si="0"/>
        <v>0</v>
      </c>
      <c r="J19" s="25">
        <f t="shared" si="0"/>
        <v>0</v>
      </c>
      <c r="K19" s="25">
        <f t="shared" si="0"/>
        <v>0</v>
      </c>
      <c r="L19" s="25">
        <f t="shared" si="0"/>
        <v>0</v>
      </c>
      <c r="M19" s="25">
        <f t="shared" si="0"/>
        <v>0</v>
      </c>
      <c r="N19" s="25">
        <f t="shared" si="0"/>
        <v>0</v>
      </c>
      <c r="O19" s="25">
        <f t="shared" si="0"/>
        <v>0</v>
      </c>
      <c r="P19" s="25">
        <f t="shared" si="0"/>
        <v>0</v>
      </c>
      <c r="Q19" s="25">
        <f t="shared" si="0"/>
        <v>0</v>
      </c>
      <c r="R19" s="25">
        <f t="shared" si="0"/>
        <v>0</v>
      </c>
      <c r="S19" s="25">
        <f t="shared" si="0"/>
        <v>0</v>
      </c>
      <c r="T19" s="25">
        <f t="shared" si="0"/>
        <v>0</v>
      </c>
      <c r="U19" s="25">
        <f t="shared" si="0"/>
        <v>0</v>
      </c>
      <c r="V19" s="25"/>
      <c r="W19" s="25">
        <f>SUM(W5:W18)</f>
        <v>0</v>
      </c>
    </row>
    <row r="20" spans="1:44" hidden="1" x14ac:dyDescent="0.2">
      <c r="A20" s="19" t="s">
        <v>42</v>
      </c>
      <c r="B20" s="20" t="s">
        <v>43</v>
      </c>
      <c r="C20" s="21">
        <v>0</v>
      </c>
      <c r="D20" s="21">
        <v>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5.5" x14ac:dyDescent="0.2">
      <c r="A21" s="19" t="s">
        <v>44</v>
      </c>
      <c r="B21" s="20" t="s">
        <v>45</v>
      </c>
      <c r="C21" s="21">
        <v>144</v>
      </c>
      <c r="D21" s="21">
        <v>144</v>
      </c>
      <c r="E21" s="21"/>
      <c r="F21" s="21"/>
      <c r="G21" s="21"/>
      <c r="H21" s="21">
        <v>144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idden="1" x14ac:dyDescent="0.2">
      <c r="A22" s="19" t="s">
        <v>46</v>
      </c>
      <c r="B22" s="20" t="s">
        <v>47</v>
      </c>
      <c r="C22" s="21">
        <v>0</v>
      </c>
      <c r="D22" s="21">
        <v>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.75" customHeight="1" x14ac:dyDescent="0.2">
      <c r="A23" s="23" t="s">
        <v>48</v>
      </c>
      <c r="B23" s="24" t="s">
        <v>49</v>
      </c>
      <c r="C23" s="25">
        <f>+C21</f>
        <v>144</v>
      </c>
      <c r="D23" s="25">
        <f>+D21</f>
        <v>144</v>
      </c>
      <c r="E23" s="25"/>
      <c r="F23" s="25"/>
      <c r="G23" s="25"/>
      <c r="H23" s="25">
        <f t="shared" ref="H23:U23" si="1">SUM(H20:H22)</f>
        <v>144</v>
      </c>
      <c r="I23" s="25">
        <f t="shared" si="1"/>
        <v>0</v>
      </c>
      <c r="J23" s="25">
        <f t="shared" si="1"/>
        <v>0</v>
      </c>
      <c r="K23" s="25">
        <f t="shared" si="1"/>
        <v>0</v>
      </c>
      <c r="L23" s="25">
        <f t="shared" si="1"/>
        <v>0</v>
      </c>
      <c r="M23" s="25">
        <f t="shared" si="1"/>
        <v>0</v>
      </c>
      <c r="N23" s="25">
        <f t="shared" si="1"/>
        <v>0</v>
      </c>
      <c r="O23" s="25">
        <f t="shared" si="1"/>
        <v>0</v>
      </c>
      <c r="P23" s="25">
        <f t="shared" si="1"/>
        <v>0</v>
      </c>
      <c r="Q23" s="25">
        <f t="shared" si="1"/>
        <v>0</v>
      </c>
      <c r="R23" s="25">
        <f t="shared" si="1"/>
        <v>0</v>
      </c>
      <c r="S23" s="25">
        <f t="shared" si="1"/>
        <v>0</v>
      </c>
      <c r="T23" s="25">
        <f t="shared" si="1"/>
        <v>0</v>
      </c>
      <c r="U23" s="25">
        <f t="shared" si="1"/>
        <v>0</v>
      </c>
      <c r="V23" s="25"/>
      <c r="W23" s="25">
        <f>SUM(W20:W22)</f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29" customFormat="1" ht="22.5" customHeight="1" x14ac:dyDescent="0.2">
      <c r="A24" s="26" t="s">
        <v>50</v>
      </c>
      <c r="B24" s="27" t="s">
        <v>51</v>
      </c>
      <c r="C24" s="28">
        <f>+C19+C23</f>
        <v>13155</v>
      </c>
      <c r="D24" s="28">
        <f>+D19+D23</f>
        <v>13251</v>
      </c>
      <c r="E24" s="28"/>
      <c r="F24" s="28"/>
      <c r="G24" s="28"/>
      <c r="H24" s="28">
        <f t="shared" ref="H24:U24" si="2">+H19+H23</f>
        <v>13155</v>
      </c>
      <c r="I24" s="28">
        <f t="shared" si="2"/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28">
        <f t="shared" si="2"/>
        <v>0</v>
      </c>
      <c r="S24" s="28">
        <f t="shared" si="2"/>
        <v>0</v>
      </c>
      <c r="T24" s="28">
        <f t="shared" si="2"/>
        <v>0</v>
      </c>
      <c r="U24" s="28">
        <f t="shared" si="2"/>
        <v>0</v>
      </c>
      <c r="V24" s="28"/>
      <c r="W24" s="28">
        <f>+W19+W23</f>
        <v>0</v>
      </c>
    </row>
    <row r="25" spans="1:44" s="29" customFormat="1" ht="25.5" x14ac:dyDescent="0.2">
      <c r="A25" s="26" t="s">
        <v>52</v>
      </c>
      <c r="B25" s="27" t="s">
        <v>53</v>
      </c>
      <c r="C25" s="28">
        <f>SUBTOTAL(9,C26:C32)</f>
        <v>2322</v>
      </c>
      <c r="D25" s="28">
        <f>SUBTOTAL(9,D26:D32)</f>
        <v>2226</v>
      </c>
      <c r="E25" s="28"/>
      <c r="F25" s="28"/>
      <c r="G25" s="28"/>
      <c r="H25" s="28">
        <f t="shared" ref="H25:U25" si="3">SUM(H26:H32)</f>
        <v>2322</v>
      </c>
      <c r="I25" s="28">
        <f t="shared" si="3"/>
        <v>0</v>
      </c>
      <c r="J25" s="28">
        <f t="shared" si="3"/>
        <v>0</v>
      </c>
      <c r="K25" s="28">
        <f t="shared" si="3"/>
        <v>0</v>
      </c>
      <c r="L25" s="28">
        <f t="shared" si="3"/>
        <v>0</v>
      </c>
      <c r="M25" s="28">
        <f t="shared" si="3"/>
        <v>0</v>
      </c>
      <c r="N25" s="28">
        <f t="shared" si="3"/>
        <v>0</v>
      </c>
      <c r="O25" s="28">
        <f t="shared" si="3"/>
        <v>0</v>
      </c>
      <c r="P25" s="28">
        <f t="shared" si="3"/>
        <v>0</v>
      </c>
      <c r="Q25" s="28">
        <f t="shared" si="3"/>
        <v>0</v>
      </c>
      <c r="R25" s="28">
        <f t="shared" si="3"/>
        <v>0</v>
      </c>
      <c r="S25" s="28">
        <f t="shared" si="3"/>
        <v>0</v>
      </c>
      <c r="T25" s="28">
        <f t="shared" si="3"/>
        <v>0</v>
      </c>
      <c r="U25" s="28">
        <f t="shared" si="3"/>
        <v>0</v>
      </c>
      <c r="V25" s="28"/>
      <c r="W25" s="28">
        <f>SUM(W26:W32)</f>
        <v>0</v>
      </c>
    </row>
    <row r="26" spans="1:44" x14ac:dyDescent="0.2">
      <c r="A26" s="19" t="s">
        <v>54</v>
      </c>
      <c r="B26" s="20" t="s">
        <v>55</v>
      </c>
      <c r="C26" s="21">
        <v>2236</v>
      </c>
      <c r="D26" s="21">
        <f>2236-96</f>
        <v>2140</v>
      </c>
      <c r="E26" s="21"/>
      <c r="F26" s="21"/>
      <c r="G26" s="21"/>
      <c r="H26" s="21">
        <v>2236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44" hidden="1" x14ac:dyDescent="0.2">
      <c r="A27" s="19" t="s">
        <v>56</v>
      </c>
      <c r="B27" s="20" t="s">
        <v>57</v>
      </c>
      <c r="C27" s="21">
        <v>0</v>
      </c>
      <c r="D27" s="21"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idden="1" x14ac:dyDescent="0.2">
      <c r="A28" s="19" t="s">
        <v>58</v>
      </c>
      <c r="B28" s="20" t="s">
        <v>59</v>
      </c>
      <c r="C28" s="21">
        <v>0</v>
      </c>
      <c r="D28" s="21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2">
      <c r="A29" s="19" t="s">
        <v>60</v>
      </c>
      <c r="B29" s="20" t="s">
        <v>61</v>
      </c>
      <c r="C29" s="21">
        <v>46</v>
      </c>
      <c r="D29" s="21">
        <v>46</v>
      </c>
      <c r="E29" s="21"/>
      <c r="F29" s="21"/>
      <c r="G29" s="21"/>
      <c r="H29" s="21">
        <v>46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idden="1" x14ac:dyDescent="0.2">
      <c r="A30" s="19" t="s">
        <v>62</v>
      </c>
      <c r="B30" s="20" t="s">
        <v>63</v>
      </c>
      <c r="C30" s="21">
        <v>0</v>
      </c>
      <c r="D30" s="21"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25.5" hidden="1" x14ac:dyDescent="0.2">
      <c r="A31" s="19" t="s">
        <v>64</v>
      </c>
      <c r="B31" s="20" t="s">
        <v>65</v>
      </c>
      <c r="C31" s="21">
        <v>0</v>
      </c>
      <c r="D31" s="21">
        <v>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">
      <c r="A32" s="19" t="s">
        <v>66</v>
      </c>
      <c r="B32" s="20" t="s">
        <v>67</v>
      </c>
      <c r="C32" s="21">
        <v>40</v>
      </c>
      <c r="D32" s="21">
        <v>40</v>
      </c>
      <c r="E32" s="21"/>
      <c r="F32" s="21"/>
      <c r="G32" s="21"/>
      <c r="H32" s="21">
        <v>40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9.5" customHeight="1" x14ac:dyDescent="0.2">
      <c r="A33" s="19" t="s">
        <v>68</v>
      </c>
      <c r="B33" s="20" t="s">
        <v>69</v>
      </c>
      <c r="C33" s="21">
        <f>SUM(C34:C38)</f>
        <v>80</v>
      </c>
      <c r="D33" s="21">
        <f>SUM(D34:D38)</f>
        <v>80</v>
      </c>
      <c r="E33" s="21"/>
      <c r="F33" s="21"/>
      <c r="G33" s="21"/>
      <c r="H33" s="21">
        <f t="shared" ref="H33:U33" si="4">SUM(H34:H38)</f>
        <v>80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  <c r="O33" s="21">
        <f t="shared" si="4"/>
        <v>0</v>
      </c>
      <c r="P33" s="21">
        <f t="shared" si="4"/>
        <v>0</v>
      </c>
      <c r="Q33" s="21">
        <f t="shared" si="4"/>
        <v>0</v>
      </c>
      <c r="R33" s="21">
        <f t="shared" si="4"/>
        <v>0</v>
      </c>
      <c r="S33" s="21">
        <f t="shared" si="4"/>
        <v>0</v>
      </c>
      <c r="T33" s="21">
        <f t="shared" si="4"/>
        <v>0</v>
      </c>
      <c r="U33" s="21">
        <f t="shared" si="4"/>
        <v>0</v>
      </c>
      <c r="V33" s="21"/>
      <c r="W33" s="21"/>
    </row>
    <row r="34" spans="1:44" x14ac:dyDescent="0.2">
      <c r="A34" s="19"/>
      <c r="B34" s="30" t="s">
        <v>70</v>
      </c>
      <c r="C34" s="21">
        <v>20</v>
      </c>
      <c r="D34" s="21">
        <v>20</v>
      </c>
      <c r="E34" s="21"/>
      <c r="F34" s="21"/>
      <c r="G34" s="21"/>
      <c r="H34" s="21">
        <v>20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44" hidden="1" x14ac:dyDescent="0.2">
      <c r="A35" s="19"/>
      <c r="B35" s="30" t="s">
        <v>71</v>
      </c>
      <c r="C35" s="21">
        <v>0</v>
      </c>
      <c r="D35" s="21"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44" hidden="1" x14ac:dyDescent="0.2">
      <c r="A36" s="19"/>
      <c r="B36" s="30" t="s">
        <v>72</v>
      </c>
      <c r="C36" s="21">
        <v>0</v>
      </c>
      <c r="D36" s="21"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44" x14ac:dyDescent="0.2">
      <c r="A37" s="19"/>
      <c r="B37" s="30" t="s">
        <v>73</v>
      </c>
      <c r="C37" s="21">
        <v>10</v>
      </c>
      <c r="D37" s="21">
        <v>10</v>
      </c>
      <c r="E37" s="21"/>
      <c r="F37" s="21"/>
      <c r="G37" s="21"/>
      <c r="H37" s="21">
        <v>10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44" ht="25.5" x14ac:dyDescent="0.2">
      <c r="A38" s="19"/>
      <c r="B38" s="30" t="s">
        <v>74</v>
      </c>
      <c r="C38" s="21">
        <v>50</v>
      </c>
      <c r="D38" s="21">
        <v>50</v>
      </c>
      <c r="E38" s="21"/>
      <c r="F38" s="21"/>
      <c r="G38" s="21"/>
      <c r="H38" s="21">
        <v>50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44" ht="18" customHeight="1" x14ac:dyDescent="0.2">
      <c r="A39" s="19" t="s">
        <v>75</v>
      </c>
      <c r="B39" s="20" t="s">
        <v>76</v>
      </c>
      <c r="C39" s="21">
        <f>SUM(C40:C46)</f>
        <v>200</v>
      </c>
      <c r="D39" s="21">
        <f>SUM(D40:D46)</f>
        <v>200</v>
      </c>
      <c r="E39" s="21"/>
      <c r="F39" s="21"/>
      <c r="G39" s="21"/>
      <c r="H39" s="21">
        <f t="shared" ref="H39:U39" si="5">SUM(H40:H46)</f>
        <v>200</v>
      </c>
      <c r="I39" s="21">
        <f t="shared" si="5"/>
        <v>0</v>
      </c>
      <c r="J39" s="21">
        <f t="shared" si="5"/>
        <v>0</v>
      </c>
      <c r="K39" s="21">
        <f t="shared" si="5"/>
        <v>0</v>
      </c>
      <c r="L39" s="21">
        <f t="shared" si="5"/>
        <v>0</v>
      </c>
      <c r="M39" s="21">
        <f t="shared" si="5"/>
        <v>0</v>
      </c>
      <c r="N39" s="21">
        <f t="shared" si="5"/>
        <v>0</v>
      </c>
      <c r="O39" s="21">
        <f t="shared" si="5"/>
        <v>0</v>
      </c>
      <c r="P39" s="21">
        <f t="shared" si="5"/>
        <v>0</v>
      </c>
      <c r="Q39" s="21">
        <f t="shared" si="5"/>
        <v>0</v>
      </c>
      <c r="R39" s="21">
        <f t="shared" si="5"/>
        <v>0</v>
      </c>
      <c r="S39" s="21">
        <f t="shared" si="5"/>
        <v>0</v>
      </c>
      <c r="T39" s="21">
        <f t="shared" si="5"/>
        <v>0</v>
      </c>
      <c r="U39" s="21">
        <f t="shared" si="5"/>
        <v>0</v>
      </c>
      <c r="V39" s="21"/>
      <c r="W39" s="21"/>
    </row>
    <row r="40" spans="1:44" hidden="1" x14ac:dyDescent="0.2">
      <c r="A40" s="19"/>
      <c r="B40" s="30" t="s">
        <v>77</v>
      </c>
      <c r="C40" s="21">
        <v>0</v>
      </c>
      <c r="D40" s="21">
        <v>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44" x14ac:dyDescent="0.2">
      <c r="A41" s="19"/>
      <c r="B41" s="30" t="s">
        <v>78</v>
      </c>
      <c r="C41" s="21">
        <v>100</v>
      </c>
      <c r="D41" s="21">
        <v>100</v>
      </c>
      <c r="E41" s="21"/>
      <c r="F41" s="21"/>
      <c r="G41" s="21"/>
      <c r="H41" s="21">
        <v>100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44" hidden="1" x14ac:dyDescent="0.2">
      <c r="A42" s="19"/>
      <c r="B42" s="30" t="s">
        <v>79</v>
      </c>
      <c r="C42" s="21">
        <v>0</v>
      </c>
      <c r="D42" s="21">
        <v>0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44" hidden="1" x14ac:dyDescent="0.2">
      <c r="A43" s="19"/>
      <c r="B43" s="30" t="s">
        <v>80</v>
      </c>
      <c r="C43" s="21">
        <v>0</v>
      </c>
      <c r="D43" s="21">
        <v>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44" x14ac:dyDescent="0.2">
      <c r="A44" s="19"/>
      <c r="B44" s="30" t="s">
        <v>81</v>
      </c>
      <c r="C44" s="21">
        <v>40</v>
      </c>
      <c r="D44" s="21">
        <v>40</v>
      </c>
      <c r="E44" s="21"/>
      <c r="F44" s="21"/>
      <c r="G44" s="21"/>
      <c r="H44" s="21">
        <v>40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44" x14ac:dyDescent="0.2">
      <c r="A45" s="19"/>
      <c r="B45" s="30" t="s">
        <v>82</v>
      </c>
      <c r="C45" s="21">
        <v>30</v>
      </c>
      <c r="D45" s="21">
        <v>30</v>
      </c>
      <c r="E45" s="21"/>
      <c r="F45" s="21"/>
      <c r="G45" s="21"/>
      <c r="H45" s="21">
        <v>30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44" x14ac:dyDescent="0.2">
      <c r="A46" s="19"/>
      <c r="B46" s="30" t="s">
        <v>83</v>
      </c>
      <c r="C46" s="21">
        <v>30</v>
      </c>
      <c r="D46" s="21">
        <v>30</v>
      </c>
      <c r="E46" s="21"/>
      <c r="F46" s="21"/>
      <c r="G46" s="21"/>
      <c r="H46" s="21">
        <v>30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44" hidden="1" x14ac:dyDescent="0.2">
      <c r="A47" s="19" t="s">
        <v>84</v>
      </c>
      <c r="B47" s="20" t="s">
        <v>85</v>
      </c>
      <c r="C47" s="21">
        <v>0</v>
      </c>
      <c r="D47" s="21">
        <v>0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>
        <f>SUM(V47:W47)</f>
        <v>0</v>
      </c>
      <c r="V47" s="21"/>
      <c r="W47" s="2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.75" customHeight="1" x14ac:dyDescent="0.2">
      <c r="A48" s="23" t="s">
        <v>86</v>
      </c>
      <c r="B48" s="24" t="s">
        <v>87</v>
      </c>
      <c r="C48" s="25">
        <f>+C33+C39</f>
        <v>280</v>
      </c>
      <c r="D48" s="25">
        <f>+D33+D39</f>
        <v>280</v>
      </c>
      <c r="E48" s="25"/>
      <c r="F48" s="25"/>
      <c r="G48" s="25"/>
      <c r="H48" s="25">
        <f t="shared" ref="H48:U48" si="6">+H33+H39+H47</f>
        <v>280</v>
      </c>
      <c r="I48" s="25">
        <f t="shared" si="6"/>
        <v>0</v>
      </c>
      <c r="J48" s="25">
        <f t="shared" si="6"/>
        <v>0</v>
      </c>
      <c r="K48" s="25">
        <f t="shared" si="6"/>
        <v>0</v>
      </c>
      <c r="L48" s="25">
        <f t="shared" si="6"/>
        <v>0</v>
      </c>
      <c r="M48" s="25">
        <f t="shared" si="6"/>
        <v>0</v>
      </c>
      <c r="N48" s="25">
        <f t="shared" si="6"/>
        <v>0</v>
      </c>
      <c r="O48" s="25">
        <f t="shared" si="6"/>
        <v>0</v>
      </c>
      <c r="P48" s="25">
        <f t="shared" si="6"/>
        <v>0</v>
      </c>
      <c r="Q48" s="25">
        <f t="shared" si="6"/>
        <v>0</v>
      </c>
      <c r="R48" s="25">
        <f t="shared" si="6"/>
        <v>0</v>
      </c>
      <c r="S48" s="25">
        <f t="shared" si="6"/>
        <v>0</v>
      </c>
      <c r="T48" s="25">
        <f t="shared" si="6"/>
        <v>0</v>
      </c>
      <c r="U48" s="25">
        <f t="shared" si="6"/>
        <v>0</v>
      </c>
      <c r="V48" s="25"/>
      <c r="W48" s="25">
        <f>SUM(W33:W47)</f>
        <v>0</v>
      </c>
    </row>
    <row r="49" spans="1:44" ht="18" hidden="1" customHeight="1" x14ac:dyDescent="0.2">
      <c r="A49" s="19" t="s">
        <v>88</v>
      </c>
      <c r="B49" s="20" t="s">
        <v>89</v>
      </c>
      <c r="C49" s="21">
        <v>0</v>
      </c>
      <c r="D49" s="21">
        <v>0</v>
      </c>
      <c r="E49" s="21"/>
      <c r="F49" s="21"/>
      <c r="G49" s="21"/>
      <c r="H49" s="21">
        <f t="shared" ref="H49:U49" si="7">SUM(H50:H52)</f>
        <v>0</v>
      </c>
      <c r="I49" s="21">
        <f t="shared" si="7"/>
        <v>0</v>
      </c>
      <c r="J49" s="21">
        <f t="shared" si="7"/>
        <v>0</v>
      </c>
      <c r="K49" s="21">
        <f t="shared" si="7"/>
        <v>0</v>
      </c>
      <c r="L49" s="21">
        <f t="shared" si="7"/>
        <v>0</v>
      </c>
      <c r="M49" s="21">
        <f t="shared" si="7"/>
        <v>0</v>
      </c>
      <c r="N49" s="21">
        <f t="shared" si="7"/>
        <v>0</v>
      </c>
      <c r="O49" s="21">
        <f t="shared" si="7"/>
        <v>0</v>
      </c>
      <c r="P49" s="21">
        <f t="shared" si="7"/>
        <v>0</v>
      </c>
      <c r="Q49" s="21">
        <f t="shared" si="7"/>
        <v>0</v>
      </c>
      <c r="R49" s="21">
        <f t="shared" si="7"/>
        <v>0</v>
      </c>
      <c r="S49" s="21">
        <f t="shared" si="7"/>
        <v>0</v>
      </c>
      <c r="T49" s="21">
        <f t="shared" si="7"/>
        <v>0</v>
      </c>
      <c r="U49" s="21">
        <f t="shared" si="7"/>
        <v>0</v>
      </c>
      <c r="V49" s="21"/>
      <c r="W49" s="21"/>
    </row>
    <row r="50" spans="1:44" ht="25.5" hidden="1" x14ac:dyDescent="0.2">
      <c r="A50" s="19"/>
      <c r="B50" s="30" t="s">
        <v>90</v>
      </c>
      <c r="C50" s="21">
        <v>0</v>
      </c>
      <c r="D50" s="21">
        <v>0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44" hidden="1" x14ac:dyDescent="0.2">
      <c r="A51" s="19"/>
      <c r="B51" s="30" t="s">
        <v>91</v>
      </c>
      <c r="C51" s="21">
        <v>0</v>
      </c>
      <c r="D51" s="21">
        <v>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44" hidden="1" x14ac:dyDescent="0.2">
      <c r="A52" s="19"/>
      <c r="B52" s="30" t="s">
        <v>92</v>
      </c>
      <c r="C52" s="21">
        <v>0</v>
      </c>
      <c r="D52" s="21">
        <v>0</v>
      </c>
      <c r="E52" s="21"/>
      <c r="F52" s="21"/>
      <c r="G52" s="21"/>
      <c r="H52" s="21"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44" ht="18" customHeight="1" x14ac:dyDescent="0.2">
      <c r="A53" s="19" t="s">
        <v>93</v>
      </c>
      <c r="B53" s="20" t="s">
        <v>94</v>
      </c>
      <c r="C53" s="21">
        <f>+C54</f>
        <v>40</v>
      </c>
      <c r="D53" s="21">
        <f>+D54</f>
        <v>40</v>
      </c>
      <c r="E53" s="21"/>
      <c r="F53" s="21"/>
      <c r="G53" s="21"/>
      <c r="H53" s="21">
        <f t="shared" ref="H53:V53" si="8">SUM(H54:H55)</f>
        <v>40</v>
      </c>
      <c r="I53" s="21">
        <f t="shared" si="8"/>
        <v>0</v>
      </c>
      <c r="J53" s="21">
        <f t="shared" si="8"/>
        <v>0</v>
      </c>
      <c r="K53" s="21">
        <f t="shared" si="8"/>
        <v>0</v>
      </c>
      <c r="L53" s="21">
        <f t="shared" si="8"/>
        <v>0</v>
      </c>
      <c r="M53" s="21">
        <f t="shared" si="8"/>
        <v>0</v>
      </c>
      <c r="N53" s="21">
        <f t="shared" si="8"/>
        <v>0</v>
      </c>
      <c r="O53" s="21">
        <f t="shared" si="8"/>
        <v>0</v>
      </c>
      <c r="P53" s="21">
        <f t="shared" si="8"/>
        <v>0</v>
      </c>
      <c r="Q53" s="21">
        <f t="shared" si="8"/>
        <v>0</v>
      </c>
      <c r="R53" s="21">
        <f t="shared" si="8"/>
        <v>0</v>
      </c>
      <c r="S53" s="21">
        <f t="shared" si="8"/>
        <v>0</v>
      </c>
      <c r="T53" s="21">
        <f t="shared" si="8"/>
        <v>0</v>
      </c>
      <c r="U53" s="21">
        <f t="shared" si="8"/>
        <v>0</v>
      </c>
      <c r="V53" s="21">
        <f t="shared" si="8"/>
        <v>0</v>
      </c>
      <c r="W53" s="21"/>
    </row>
    <row r="54" spans="1:44" x14ac:dyDescent="0.2">
      <c r="A54" s="19"/>
      <c r="B54" s="30" t="s">
        <v>95</v>
      </c>
      <c r="C54" s="21">
        <v>40</v>
      </c>
      <c r="D54" s="21">
        <v>40</v>
      </c>
      <c r="E54" s="21"/>
      <c r="F54" s="21"/>
      <c r="G54" s="21"/>
      <c r="H54" s="21">
        <v>40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44" hidden="1" x14ac:dyDescent="0.2">
      <c r="A55" s="19"/>
      <c r="B55" s="30" t="s">
        <v>96</v>
      </c>
      <c r="C55" s="21">
        <v>0</v>
      </c>
      <c r="D55" s="21">
        <v>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44" ht="15.75" customHeight="1" x14ac:dyDescent="0.2">
      <c r="A56" s="23" t="s">
        <v>97</v>
      </c>
      <c r="B56" s="24" t="s">
        <v>98</v>
      </c>
      <c r="C56" s="25">
        <f>+C53</f>
        <v>40</v>
      </c>
      <c r="D56" s="25">
        <f>+D53</f>
        <v>40</v>
      </c>
      <c r="E56" s="25"/>
      <c r="F56" s="25"/>
      <c r="G56" s="25"/>
      <c r="H56" s="25">
        <f t="shared" ref="H56:V56" si="9">+H49+H53</f>
        <v>40</v>
      </c>
      <c r="I56" s="25">
        <f t="shared" si="9"/>
        <v>0</v>
      </c>
      <c r="J56" s="25">
        <f t="shared" si="9"/>
        <v>0</v>
      </c>
      <c r="K56" s="25">
        <f t="shared" si="9"/>
        <v>0</v>
      </c>
      <c r="L56" s="25">
        <f t="shared" si="9"/>
        <v>0</v>
      </c>
      <c r="M56" s="25">
        <f t="shared" si="9"/>
        <v>0</v>
      </c>
      <c r="N56" s="25">
        <f t="shared" si="9"/>
        <v>0</v>
      </c>
      <c r="O56" s="25">
        <f t="shared" si="9"/>
        <v>0</v>
      </c>
      <c r="P56" s="25">
        <f t="shared" si="9"/>
        <v>0</v>
      </c>
      <c r="Q56" s="25">
        <f t="shared" si="9"/>
        <v>0</v>
      </c>
      <c r="R56" s="25">
        <f t="shared" si="9"/>
        <v>0</v>
      </c>
      <c r="S56" s="25">
        <f t="shared" si="9"/>
        <v>0</v>
      </c>
      <c r="T56" s="25">
        <f t="shared" si="9"/>
        <v>0</v>
      </c>
      <c r="U56" s="25">
        <f t="shared" si="9"/>
        <v>0</v>
      </c>
      <c r="V56" s="25">
        <f t="shared" si="9"/>
        <v>0</v>
      </c>
      <c r="W56" s="25">
        <f>SUM(W49:W53)</f>
        <v>0</v>
      </c>
    </row>
    <row r="57" spans="1:44" ht="18" customHeight="1" x14ac:dyDescent="0.2">
      <c r="A57" s="19" t="s">
        <v>99</v>
      </c>
      <c r="B57" s="20" t="s">
        <v>100</v>
      </c>
      <c r="C57" s="21">
        <f>SUBTOTAL(9,C58:C60)</f>
        <v>3500</v>
      </c>
      <c r="D57" s="21">
        <f>SUBTOTAL(9,D58:D60)</f>
        <v>3500</v>
      </c>
      <c r="E57" s="21"/>
      <c r="F57" s="21"/>
      <c r="G57" s="21"/>
      <c r="H57" s="21">
        <f t="shared" ref="H57:U57" si="10">SUM(H58:H60)</f>
        <v>3500</v>
      </c>
      <c r="I57" s="21">
        <f t="shared" si="10"/>
        <v>0</v>
      </c>
      <c r="J57" s="21">
        <f t="shared" si="10"/>
        <v>0</v>
      </c>
      <c r="K57" s="21">
        <f t="shared" si="10"/>
        <v>0</v>
      </c>
      <c r="L57" s="21">
        <f t="shared" si="10"/>
        <v>0</v>
      </c>
      <c r="M57" s="21">
        <f t="shared" si="10"/>
        <v>0</v>
      </c>
      <c r="N57" s="21">
        <f t="shared" si="10"/>
        <v>0</v>
      </c>
      <c r="O57" s="21">
        <f t="shared" si="10"/>
        <v>0</v>
      </c>
      <c r="P57" s="21">
        <f t="shared" si="10"/>
        <v>0</v>
      </c>
      <c r="Q57" s="21">
        <f t="shared" si="10"/>
        <v>0</v>
      </c>
      <c r="R57" s="21">
        <f t="shared" si="10"/>
        <v>0</v>
      </c>
      <c r="S57" s="21">
        <f t="shared" si="10"/>
        <v>0</v>
      </c>
      <c r="T57" s="21">
        <f t="shared" si="10"/>
        <v>0</v>
      </c>
      <c r="U57" s="21">
        <f t="shared" si="10"/>
        <v>0</v>
      </c>
      <c r="V57" s="21"/>
      <c r="W57" s="21"/>
    </row>
    <row r="58" spans="1:44" x14ac:dyDescent="0.2">
      <c r="A58" s="19"/>
      <c r="B58" s="30" t="s">
        <v>101</v>
      </c>
      <c r="C58" s="21">
        <v>2000</v>
      </c>
      <c r="D58" s="21">
        <v>2000</v>
      </c>
      <c r="E58" s="21"/>
      <c r="F58" s="21"/>
      <c r="G58" s="21"/>
      <c r="H58" s="21">
        <v>2000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44" x14ac:dyDescent="0.2">
      <c r="A59" s="19"/>
      <c r="B59" s="30" t="s">
        <v>102</v>
      </c>
      <c r="C59" s="21">
        <v>900</v>
      </c>
      <c r="D59" s="21">
        <v>900</v>
      </c>
      <c r="E59" s="21"/>
      <c r="F59" s="21"/>
      <c r="G59" s="21"/>
      <c r="H59" s="21">
        <v>900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44" x14ac:dyDescent="0.2">
      <c r="A60" s="19"/>
      <c r="B60" s="30" t="s">
        <v>103</v>
      </c>
      <c r="C60" s="21">
        <v>600</v>
      </c>
      <c r="D60" s="21">
        <v>600</v>
      </c>
      <c r="E60" s="21"/>
      <c r="F60" s="21"/>
      <c r="G60" s="21"/>
      <c r="H60" s="21">
        <v>600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44" x14ac:dyDescent="0.2">
      <c r="A61" s="19" t="s">
        <v>104</v>
      </c>
      <c r="B61" s="20" t="s">
        <v>105</v>
      </c>
      <c r="C61" s="21">
        <v>1750</v>
      </c>
      <c r="D61" s="21">
        <f>1750+350</f>
        <v>2100</v>
      </c>
      <c r="E61" s="21"/>
      <c r="F61" s="21"/>
      <c r="G61" s="21"/>
      <c r="H61" s="21"/>
      <c r="I61" s="21">
        <v>1750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idden="1" x14ac:dyDescent="0.2">
      <c r="A62" s="19" t="s">
        <v>106</v>
      </c>
      <c r="B62" s="20" t="s">
        <v>107</v>
      </c>
      <c r="C62" s="21">
        <v>0</v>
      </c>
      <c r="D62" s="21">
        <v>0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44" ht="25.5" hidden="1" x14ac:dyDescent="0.2">
      <c r="A63" s="19" t="s">
        <v>108</v>
      </c>
      <c r="B63" s="20" t="s">
        <v>109</v>
      </c>
      <c r="C63" s="21">
        <v>0</v>
      </c>
      <c r="D63" s="21">
        <v>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8" customHeight="1" x14ac:dyDescent="0.2">
      <c r="A64" s="19" t="s">
        <v>110</v>
      </c>
      <c r="B64" s="20" t="s">
        <v>111</v>
      </c>
      <c r="C64" s="21">
        <f>+C65</f>
        <v>500</v>
      </c>
      <c r="D64" s="21">
        <f>+D65</f>
        <v>500</v>
      </c>
      <c r="E64" s="21"/>
      <c r="F64" s="21"/>
      <c r="G64" s="21"/>
      <c r="H64" s="21">
        <f t="shared" ref="H64:U64" si="11">SUM(H65:H68)</f>
        <v>500</v>
      </c>
      <c r="I64" s="21">
        <f t="shared" si="11"/>
        <v>0</v>
      </c>
      <c r="J64" s="21">
        <f t="shared" si="11"/>
        <v>0</v>
      </c>
      <c r="K64" s="21">
        <f t="shared" si="11"/>
        <v>0</v>
      </c>
      <c r="L64" s="21">
        <f t="shared" si="11"/>
        <v>0</v>
      </c>
      <c r="M64" s="21">
        <f t="shared" si="11"/>
        <v>0</v>
      </c>
      <c r="N64" s="21">
        <f t="shared" si="11"/>
        <v>0</v>
      </c>
      <c r="O64" s="21">
        <f t="shared" si="11"/>
        <v>0</v>
      </c>
      <c r="P64" s="21">
        <f t="shared" si="11"/>
        <v>0</v>
      </c>
      <c r="Q64" s="21">
        <f t="shared" si="11"/>
        <v>0</v>
      </c>
      <c r="R64" s="21">
        <f t="shared" si="11"/>
        <v>0</v>
      </c>
      <c r="S64" s="21">
        <f t="shared" si="11"/>
        <v>0</v>
      </c>
      <c r="T64" s="21">
        <f t="shared" si="11"/>
        <v>0</v>
      </c>
      <c r="U64" s="21">
        <f t="shared" si="11"/>
        <v>0</v>
      </c>
      <c r="V64" s="21"/>
      <c r="W64" s="21"/>
    </row>
    <row r="65" spans="1:44" x14ac:dyDescent="0.2">
      <c r="A65" s="19"/>
      <c r="B65" s="30" t="s">
        <v>112</v>
      </c>
      <c r="C65" s="21">
        <v>500</v>
      </c>
      <c r="D65" s="21">
        <v>500</v>
      </c>
      <c r="E65" s="21"/>
      <c r="F65" s="21"/>
      <c r="G65" s="21"/>
      <c r="H65" s="21">
        <v>500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44" hidden="1" x14ac:dyDescent="0.2">
      <c r="A66" s="19"/>
      <c r="B66" s="30" t="s">
        <v>113</v>
      </c>
      <c r="C66" s="21">
        <v>0</v>
      </c>
      <c r="D66" s="21">
        <v>0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44" hidden="1" x14ac:dyDescent="0.2">
      <c r="A67" s="19"/>
      <c r="B67" s="30" t="s">
        <v>114</v>
      </c>
      <c r="C67" s="21">
        <v>0</v>
      </c>
      <c r="D67" s="21">
        <v>0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44" hidden="1" x14ac:dyDescent="0.2">
      <c r="A68" s="19"/>
      <c r="B68" s="30" t="s">
        <v>115</v>
      </c>
      <c r="C68" s="21">
        <v>0</v>
      </c>
      <c r="D68" s="21">
        <v>0</v>
      </c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44" hidden="1" x14ac:dyDescent="0.2">
      <c r="A69" s="19" t="s">
        <v>116</v>
      </c>
      <c r="B69" s="20" t="s">
        <v>117</v>
      </c>
      <c r="C69" s="21">
        <v>0</v>
      </c>
      <c r="D69" s="21">
        <v>0</v>
      </c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idden="1" x14ac:dyDescent="0.2">
      <c r="A70" s="19" t="s">
        <v>118</v>
      </c>
      <c r="B70" s="20" t="s">
        <v>119</v>
      </c>
      <c r="C70" s="21">
        <v>0</v>
      </c>
      <c r="D70" s="21">
        <v>0</v>
      </c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8" hidden="1" customHeight="1" x14ac:dyDescent="0.2">
      <c r="A71" s="19" t="s">
        <v>120</v>
      </c>
      <c r="B71" s="20" t="s">
        <v>121</v>
      </c>
      <c r="C71" s="21">
        <v>0</v>
      </c>
      <c r="D71" s="21">
        <v>0</v>
      </c>
      <c r="E71" s="21"/>
      <c r="F71" s="21"/>
      <c r="G71" s="21"/>
      <c r="H71" s="21">
        <f t="shared" ref="H71:U71" si="12">SUM(H72:H74)</f>
        <v>0</v>
      </c>
      <c r="I71" s="21">
        <f t="shared" si="12"/>
        <v>0</v>
      </c>
      <c r="J71" s="21">
        <f t="shared" si="12"/>
        <v>0</v>
      </c>
      <c r="K71" s="21">
        <f t="shared" si="12"/>
        <v>0</v>
      </c>
      <c r="L71" s="21">
        <f t="shared" si="12"/>
        <v>0</v>
      </c>
      <c r="M71" s="21">
        <f t="shared" si="12"/>
        <v>0</v>
      </c>
      <c r="N71" s="21">
        <f t="shared" si="12"/>
        <v>0</v>
      </c>
      <c r="O71" s="21">
        <f t="shared" si="12"/>
        <v>0</v>
      </c>
      <c r="P71" s="21">
        <f t="shared" si="12"/>
        <v>0</v>
      </c>
      <c r="Q71" s="21">
        <f t="shared" si="12"/>
        <v>0</v>
      </c>
      <c r="R71" s="21">
        <f t="shared" si="12"/>
        <v>0</v>
      </c>
      <c r="S71" s="21">
        <f t="shared" si="12"/>
        <v>0</v>
      </c>
      <c r="T71" s="21">
        <f t="shared" si="12"/>
        <v>0</v>
      </c>
      <c r="U71" s="21">
        <f t="shared" si="12"/>
        <v>0</v>
      </c>
      <c r="V71" s="21"/>
      <c r="W71" s="21"/>
    </row>
    <row r="72" spans="1:44" hidden="1" x14ac:dyDescent="0.2">
      <c r="A72" s="19"/>
      <c r="B72" s="30" t="s">
        <v>122</v>
      </c>
      <c r="C72" s="21">
        <v>0</v>
      </c>
      <c r="D72" s="21">
        <v>0</v>
      </c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44" hidden="1" x14ac:dyDescent="0.2">
      <c r="A73" s="19"/>
      <c r="B73" s="30" t="s">
        <v>123</v>
      </c>
      <c r="C73" s="21">
        <v>0</v>
      </c>
      <c r="D73" s="21">
        <v>0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44" hidden="1" x14ac:dyDescent="0.2">
      <c r="A74" s="19"/>
      <c r="B74" s="30" t="s">
        <v>124</v>
      </c>
      <c r="C74" s="21">
        <v>0</v>
      </c>
      <c r="D74" s="21">
        <v>0</v>
      </c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44" ht="18" customHeight="1" x14ac:dyDescent="0.2">
      <c r="A75" s="19" t="s">
        <v>125</v>
      </c>
      <c r="B75" s="20" t="s">
        <v>126</v>
      </c>
      <c r="C75" s="21">
        <f>+C81+C82</f>
        <v>600</v>
      </c>
      <c r="D75" s="21">
        <f>+D81+D82</f>
        <v>500</v>
      </c>
      <c r="E75" s="21"/>
      <c r="F75" s="21"/>
      <c r="G75" s="21"/>
      <c r="H75" s="21">
        <f t="shared" ref="H75:U75" si="13">SUM(H76:H83)</f>
        <v>600</v>
      </c>
      <c r="I75" s="21">
        <f t="shared" si="13"/>
        <v>0</v>
      </c>
      <c r="J75" s="21">
        <f t="shared" si="13"/>
        <v>0</v>
      </c>
      <c r="K75" s="21">
        <f t="shared" si="13"/>
        <v>0</v>
      </c>
      <c r="L75" s="21">
        <f t="shared" si="13"/>
        <v>0</v>
      </c>
      <c r="M75" s="21">
        <f t="shared" si="13"/>
        <v>0</v>
      </c>
      <c r="N75" s="21">
        <f t="shared" si="13"/>
        <v>0</v>
      </c>
      <c r="O75" s="21">
        <f t="shared" si="13"/>
        <v>0</v>
      </c>
      <c r="P75" s="21">
        <f t="shared" si="13"/>
        <v>0</v>
      </c>
      <c r="Q75" s="21">
        <f t="shared" si="13"/>
        <v>0</v>
      </c>
      <c r="R75" s="21">
        <f t="shared" si="13"/>
        <v>0</v>
      </c>
      <c r="S75" s="21">
        <f t="shared" si="13"/>
        <v>0</v>
      </c>
      <c r="T75" s="21">
        <f t="shared" si="13"/>
        <v>0</v>
      </c>
      <c r="U75" s="21">
        <f t="shared" si="13"/>
        <v>0</v>
      </c>
      <c r="V75" s="21"/>
      <c r="W75" s="21"/>
    </row>
    <row r="76" spans="1:44" hidden="1" x14ac:dyDescent="0.2">
      <c r="A76" s="19"/>
      <c r="B76" s="30" t="s">
        <v>127</v>
      </c>
      <c r="C76" s="21">
        <v>0</v>
      </c>
      <c r="D76" s="21">
        <v>0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44" hidden="1" x14ac:dyDescent="0.2">
      <c r="A77" s="19"/>
      <c r="B77" s="30" t="s">
        <v>128</v>
      </c>
      <c r="C77" s="21">
        <v>0</v>
      </c>
      <c r="D77" s="21">
        <v>0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44" hidden="1" x14ac:dyDescent="0.2">
      <c r="A78" s="19"/>
      <c r="B78" s="30" t="s">
        <v>129</v>
      </c>
      <c r="C78" s="21">
        <v>0</v>
      </c>
      <c r="D78" s="21">
        <v>0</v>
      </c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44" hidden="1" x14ac:dyDescent="0.2">
      <c r="A79" s="19"/>
      <c r="B79" s="30" t="s">
        <v>130</v>
      </c>
      <c r="C79" s="21">
        <v>0</v>
      </c>
      <c r="D79" s="21">
        <v>0</v>
      </c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44" hidden="1" x14ac:dyDescent="0.2">
      <c r="A80" s="19"/>
      <c r="B80" s="30" t="s">
        <v>910</v>
      </c>
      <c r="C80" s="21">
        <v>0</v>
      </c>
      <c r="D80" s="21">
        <v>0</v>
      </c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44" x14ac:dyDescent="0.2">
      <c r="A81" s="19"/>
      <c r="B81" s="30" t="s">
        <v>132</v>
      </c>
      <c r="C81" s="21">
        <v>400</v>
      </c>
      <c r="D81" s="21">
        <f>400-100</f>
        <v>300</v>
      </c>
      <c r="E81" s="21"/>
      <c r="F81" s="21"/>
      <c r="G81" s="21"/>
      <c r="H81" s="21">
        <v>400</v>
      </c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44" x14ac:dyDescent="0.2">
      <c r="A82" s="19"/>
      <c r="B82" s="30" t="s">
        <v>133</v>
      </c>
      <c r="C82" s="21">
        <v>200</v>
      </c>
      <c r="D82" s="21">
        <v>200</v>
      </c>
      <c r="E82" s="21"/>
      <c r="F82" s="21"/>
      <c r="G82" s="21"/>
      <c r="H82" s="21">
        <v>200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44" hidden="1" x14ac:dyDescent="0.2">
      <c r="A83" s="19"/>
      <c r="B83" s="30" t="s">
        <v>134</v>
      </c>
      <c r="C83" s="21">
        <v>0</v>
      </c>
      <c r="D83" s="21">
        <v>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44" ht="15.75" customHeight="1" x14ac:dyDescent="0.2">
      <c r="A84" s="23" t="s">
        <v>135</v>
      </c>
      <c r="B84" s="24" t="s">
        <v>136</v>
      </c>
      <c r="C84" s="25">
        <f>+C61+C57+C64+C75</f>
        <v>6350</v>
      </c>
      <c r="D84" s="25">
        <f>+D61+D57+D64+D75</f>
        <v>6600</v>
      </c>
      <c r="E84" s="25"/>
      <c r="F84" s="25"/>
      <c r="G84" s="25"/>
      <c r="H84" s="25">
        <f t="shared" ref="H84:U84" si="14">+H57+H61+H62+H64+H69+H71+H75</f>
        <v>4600</v>
      </c>
      <c r="I84" s="25">
        <f t="shared" si="14"/>
        <v>1750</v>
      </c>
      <c r="J84" s="25">
        <f t="shared" si="14"/>
        <v>0</v>
      </c>
      <c r="K84" s="25">
        <f t="shared" si="14"/>
        <v>0</v>
      </c>
      <c r="L84" s="25">
        <f t="shared" si="14"/>
        <v>0</v>
      </c>
      <c r="M84" s="25">
        <f t="shared" si="14"/>
        <v>0</v>
      </c>
      <c r="N84" s="25">
        <f t="shared" si="14"/>
        <v>0</v>
      </c>
      <c r="O84" s="25">
        <f t="shared" si="14"/>
        <v>0</v>
      </c>
      <c r="P84" s="25">
        <f t="shared" si="14"/>
        <v>0</v>
      </c>
      <c r="Q84" s="25">
        <f t="shared" si="14"/>
        <v>0</v>
      </c>
      <c r="R84" s="25">
        <f t="shared" si="14"/>
        <v>0</v>
      </c>
      <c r="S84" s="25">
        <f t="shared" si="14"/>
        <v>0</v>
      </c>
      <c r="T84" s="25">
        <f t="shared" si="14"/>
        <v>0</v>
      </c>
      <c r="U84" s="25">
        <f t="shared" si="14"/>
        <v>0</v>
      </c>
      <c r="V84" s="25"/>
      <c r="W84" s="25">
        <f>+W57+W61+W62+W64+W69+W71+W75</f>
        <v>0</v>
      </c>
    </row>
    <row r="85" spans="1:44" hidden="1" x14ac:dyDescent="0.2">
      <c r="A85" s="19" t="s">
        <v>137</v>
      </c>
      <c r="B85" s="20" t="s">
        <v>138</v>
      </c>
      <c r="C85" s="21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8" hidden="1" customHeight="1" x14ac:dyDescent="0.2">
      <c r="A86" s="19" t="s">
        <v>139</v>
      </c>
      <c r="B86" s="20" t="s">
        <v>140</v>
      </c>
      <c r="C86" s="21">
        <v>0</v>
      </c>
      <c r="D86" s="21">
        <v>0</v>
      </c>
      <c r="E86" s="21"/>
      <c r="F86" s="21"/>
      <c r="G86" s="21"/>
      <c r="H86" s="21">
        <f t="shared" ref="H86:U86" si="15">SUM(H87:H90)</f>
        <v>0</v>
      </c>
      <c r="I86" s="21">
        <f t="shared" si="15"/>
        <v>0</v>
      </c>
      <c r="J86" s="21">
        <f t="shared" si="15"/>
        <v>0</v>
      </c>
      <c r="K86" s="21">
        <f t="shared" si="15"/>
        <v>0</v>
      </c>
      <c r="L86" s="21">
        <f t="shared" si="15"/>
        <v>0</v>
      </c>
      <c r="M86" s="21">
        <f t="shared" si="15"/>
        <v>0</v>
      </c>
      <c r="N86" s="21">
        <f t="shared" si="15"/>
        <v>0</v>
      </c>
      <c r="O86" s="21">
        <f t="shared" si="15"/>
        <v>0</v>
      </c>
      <c r="P86" s="21">
        <f t="shared" si="15"/>
        <v>0</v>
      </c>
      <c r="Q86" s="21">
        <f t="shared" si="15"/>
        <v>0</v>
      </c>
      <c r="R86" s="21">
        <f t="shared" si="15"/>
        <v>0</v>
      </c>
      <c r="S86" s="21">
        <f t="shared" si="15"/>
        <v>0</v>
      </c>
      <c r="T86" s="21">
        <f t="shared" si="15"/>
        <v>0</v>
      </c>
      <c r="U86" s="21">
        <f t="shared" si="15"/>
        <v>0</v>
      </c>
      <c r="V86" s="21"/>
      <c r="W86" s="2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idden="1" x14ac:dyDescent="0.2">
      <c r="A87" s="19"/>
      <c r="B87" s="30" t="s">
        <v>141</v>
      </c>
      <c r="C87" s="21">
        <v>0</v>
      </c>
      <c r="D87" s="21">
        <v>0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idden="1" x14ac:dyDescent="0.2">
      <c r="A88" s="19"/>
      <c r="B88" s="30" t="s">
        <v>142</v>
      </c>
      <c r="C88" s="21">
        <v>0</v>
      </c>
      <c r="D88" s="21">
        <v>0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idden="1" x14ac:dyDescent="0.2">
      <c r="A89" s="19"/>
      <c r="B89" s="30" t="s">
        <v>143</v>
      </c>
      <c r="C89" s="21">
        <v>0</v>
      </c>
      <c r="D89" s="21">
        <v>0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idden="1" x14ac:dyDescent="0.2">
      <c r="A90" s="19"/>
      <c r="B90" s="30" t="s">
        <v>144</v>
      </c>
      <c r="C90" s="21">
        <v>0</v>
      </c>
      <c r="D90" s="21">
        <v>0</v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hidden="1" customHeight="1" x14ac:dyDescent="0.2">
      <c r="A91" s="23" t="s">
        <v>145</v>
      </c>
      <c r="B91" s="24" t="s">
        <v>146</v>
      </c>
      <c r="C91" s="25">
        <v>0</v>
      </c>
      <c r="D91" s="25">
        <v>0</v>
      </c>
      <c r="E91" s="25"/>
      <c r="F91" s="25"/>
      <c r="G91" s="25"/>
      <c r="H91" s="25">
        <f t="shared" ref="H91:U91" si="16">+H85+H86</f>
        <v>0</v>
      </c>
      <c r="I91" s="25">
        <f t="shared" si="16"/>
        <v>0</v>
      </c>
      <c r="J91" s="25">
        <f t="shared" si="16"/>
        <v>0</v>
      </c>
      <c r="K91" s="25">
        <f t="shared" si="16"/>
        <v>0</v>
      </c>
      <c r="L91" s="25">
        <f t="shared" si="16"/>
        <v>0</v>
      </c>
      <c r="M91" s="25">
        <f t="shared" si="16"/>
        <v>0</v>
      </c>
      <c r="N91" s="25">
        <f t="shared" si="16"/>
        <v>0</v>
      </c>
      <c r="O91" s="25">
        <f t="shared" si="16"/>
        <v>0</v>
      </c>
      <c r="P91" s="25">
        <f t="shared" si="16"/>
        <v>0</v>
      </c>
      <c r="Q91" s="25">
        <f t="shared" si="16"/>
        <v>0</v>
      </c>
      <c r="R91" s="25">
        <f t="shared" si="16"/>
        <v>0</v>
      </c>
      <c r="S91" s="25">
        <f t="shared" si="16"/>
        <v>0</v>
      </c>
      <c r="T91" s="25">
        <f t="shared" si="16"/>
        <v>0</v>
      </c>
      <c r="U91" s="25">
        <f t="shared" si="16"/>
        <v>0</v>
      </c>
      <c r="V91" s="25"/>
      <c r="W91" s="25">
        <f>SUM(W85:W86)</f>
        <v>0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2">
      <c r="A92" s="19" t="s">
        <v>147</v>
      </c>
      <c r="B92" s="20" t="s">
        <v>148</v>
      </c>
      <c r="C92" s="21">
        <v>1855</v>
      </c>
      <c r="D92" s="21">
        <v>1855</v>
      </c>
      <c r="E92" s="21"/>
      <c r="F92" s="21"/>
      <c r="G92" s="21"/>
      <c r="H92" s="21">
        <v>1382</v>
      </c>
      <c r="I92" s="21">
        <v>473</v>
      </c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44" hidden="1" x14ac:dyDescent="0.2">
      <c r="A93" s="19" t="s">
        <v>149</v>
      </c>
      <c r="B93" s="20" t="s">
        <v>150</v>
      </c>
      <c r="C93" s="21">
        <v>0</v>
      </c>
      <c r="D93" s="21">
        <v>0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44" hidden="1" x14ac:dyDescent="0.2">
      <c r="A94" s="19" t="s">
        <v>151</v>
      </c>
      <c r="B94" s="20" t="s">
        <v>152</v>
      </c>
      <c r="C94" s="21">
        <v>0</v>
      </c>
      <c r="D94" s="21">
        <v>0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idden="1" x14ac:dyDescent="0.2">
      <c r="A95" s="19" t="s">
        <v>153</v>
      </c>
      <c r="B95" s="20" t="s">
        <v>154</v>
      </c>
      <c r="C95" s="21">
        <v>0</v>
      </c>
      <c r="D95" s="21">
        <v>0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idden="1" x14ac:dyDescent="0.2">
      <c r="A96" s="19" t="s">
        <v>155</v>
      </c>
      <c r="B96" s="20" t="s">
        <v>156</v>
      </c>
      <c r="C96" s="21">
        <v>0</v>
      </c>
      <c r="D96" s="21">
        <v>0</v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idden="1" x14ac:dyDescent="0.2">
      <c r="A97" s="19" t="s">
        <v>157</v>
      </c>
      <c r="B97" s="20" t="s">
        <v>158</v>
      </c>
      <c r="C97" s="21">
        <v>0</v>
      </c>
      <c r="D97" s="21">
        <v>0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idden="1" x14ac:dyDescent="0.2">
      <c r="A98" s="19" t="s">
        <v>159</v>
      </c>
      <c r="B98" s="20" t="s">
        <v>160</v>
      </c>
      <c r="C98" s="21">
        <v>0</v>
      </c>
      <c r="D98" s="21">
        <v>0</v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idden="1" x14ac:dyDescent="0.2">
      <c r="A99" s="19" t="s">
        <v>161</v>
      </c>
      <c r="B99" s="20" t="s">
        <v>162</v>
      </c>
      <c r="C99" s="21">
        <v>0</v>
      </c>
      <c r="D99" s="21">
        <v>0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idden="1" x14ac:dyDescent="0.2">
      <c r="A100" s="19" t="s">
        <v>163</v>
      </c>
      <c r="B100" s="20" t="s">
        <v>164</v>
      </c>
      <c r="C100" s="21">
        <v>0</v>
      </c>
      <c r="D100" s="21">
        <v>0</v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2">
      <c r="A101" s="19" t="s">
        <v>165</v>
      </c>
      <c r="B101" s="20" t="s">
        <v>166</v>
      </c>
      <c r="C101" s="21">
        <f>+C104</f>
        <v>350</v>
      </c>
      <c r="D101" s="21">
        <f>+D104</f>
        <v>100</v>
      </c>
      <c r="E101" s="21"/>
      <c r="F101" s="21"/>
      <c r="G101" s="21"/>
      <c r="H101" s="21">
        <f t="shared" ref="H101:U101" si="17">SUM(H102:H104)</f>
        <v>350</v>
      </c>
      <c r="I101" s="21">
        <f t="shared" si="17"/>
        <v>0</v>
      </c>
      <c r="J101" s="21">
        <f t="shared" si="17"/>
        <v>0</v>
      </c>
      <c r="K101" s="21">
        <f t="shared" si="17"/>
        <v>0</v>
      </c>
      <c r="L101" s="21">
        <f t="shared" si="17"/>
        <v>0</v>
      </c>
      <c r="M101" s="21">
        <f t="shared" si="17"/>
        <v>0</v>
      </c>
      <c r="N101" s="21">
        <f t="shared" si="17"/>
        <v>0</v>
      </c>
      <c r="O101" s="21">
        <f t="shared" si="17"/>
        <v>0</v>
      </c>
      <c r="P101" s="21">
        <f t="shared" si="17"/>
        <v>0</v>
      </c>
      <c r="Q101" s="21">
        <f t="shared" si="17"/>
        <v>0</v>
      </c>
      <c r="R101" s="21">
        <f t="shared" si="17"/>
        <v>0</v>
      </c>
      <c r="S101" s="21">
        <f t="shared" si="17"/>
        <v>0</v>
      </c>
      <c r="T101" s="21">
        <f t="shared" si="17"/>
        <v>0</v>
      </c>
      <c r="U101" s="21">
        <f t="shared" si="17"/>
        <v>0</v>
      </c>
      <c r="V101" s="21"/>
      <c r="W101" s="21"/>
    </row>
    <row r="102" spans="1:44" hidden="1" x14ac:dyDescent="0.2">
      <c r="A102" s="19"/>
      <c r="B102" s="30" t="s">
        <v>167</v>
      </c>
      <c r="C102" s="21">
        <v>0</v>
      </c>
      <c r="D102" s="21">
        <v>0</v>
      </c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44" hidden="1" x14ac:dyDescent="0.2">
      <c r="A103" s="19"/>
      <c r="B103" s="30" t="s">
        <v>168</v>
      </c>
      <c r="C103" s="21">
        <v>0</v>
      </c>
      <c r="D103" s="21">
        <v>0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44" x14ac:dyDescent="0.2">
      <c r="A104" s="19"/>
      <c r="B104" s="30" t="s">
        <v>911</v>
      </c>
      <c r="C104" s="21">
        <v>350</v>
      </c>
      <c r="D104" s="21">
        <f>350-250</f>
        <v>100</v>
      </c>
      <c r="E104" s="21"/>
      <c r="F104" s="21"/>
      <c r="G104" s="21"/>
      <c r="H104" s="21">
        <v>350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44" ht="15.75" customHeight="1" x14ac:dyDescent="0.2">
      <c r="A105" s="23" t="s">
        <v>169</v>
      </c>
      <c r="B105" s="24" t="s">
        <v>170</v>
      </c>
      <c r="C105" s="25">
        <f>+C92+C101</f>
        <v>2205</v>
      </c>
      <c r="D105" s="25">
        <f>+D92+D101</f>
        <v>1955</v>
      </c>
      <c r="E105" s="25"/>
      <c r="F105" s="25"/>
      <c r="G105" s="25"/>
      <c r="H105" s="25">
        <f t="shared" ref="H105:U105" si="18">+H92+H93+H94+H97+H101</f>
        <v>1732</v>
      </c>
      <c r="I105" s="25">
        <f t="shared" si="18"/>
        <v>473</v>
      </c>
      <c r="J105" s="25">
        <f t="shared" si="18"/>
        <v>0</v>
      </c>
      <c r="K105" s="25">
        <f t="shared" si="18"/>
        <v>0</v>
      </c>
      <c r="L105" s="25">
        <f t="shared" si="18"/>
        <v>0</v>
      </c>
      <c r="M105" s="25">
        <f t="shared" si="18"/>
        <v>0</v>
      </c>
      <c r="N105" s="25">
        <f t="shared" si="18"/>
        <v>0</v>
      </c>
      <c r="O105" s="25">
        <f t="shared" si="18"/>
        <v>0</v>
      </c>
      <c r="P105" s="25">
        <f t="shared" si="18"/>
        <v>0</v>
      </c>
      <c r="Q105" s="25">
        <f t="shared" si="18"/>
        <v>0</v>
      </c>
      <c r="R105" s="25">
        <f t="shared" si="18"/>
        <v>0</v>
      </c>
      <c r="S105" s="25">
        <f t="shared" si="18"/>
        <v>0</v>
      </c>
      <c r="T105" s="25">
        <f t="shared" si="18"/>
        <v>0</v>
      </c>
      <c r="U105" s="25">
        <f t="shared" si="18"/>
        <v>0</v>
      </c>
      <c r="V105" s="25"/>
      <c r="W105" s="25">
        <f>+W92+W93+W94+W97+W101</f>
        <v>0</v>
      </c>
    </row>
    <row r="106" spans="1:44" s="29" customFormat="1" ht="21.75" customHeight="1" x14ac:dyDescent="0.2">
      <c r="A106" s="26" t="s">
        <v>171</v>
      </c>
      <c r="B106" s="27" t="s">
        <v>172</v>
      </c>
      <c r="C106" s="28">
        <f>+C48+C56+C84+C105</f>
        <v>8875</v>
      </c>
      <c r="D106" s="28">
        <f>+D48+D56+D84+D105</f>
        <v>8875</v>
      </c>
      <c r="E106" s="28"/>
      <c r="F106" s="28"/>
      <c r="G106" s="28"/>
      <c r="H106" s="28">
        <f t="shared" ref="H106:U106" si="19">+H48+H56+H84+H91+H105</f>
        <v>6652</v>
      </c>
      <c r="I106" s="28">
        <f t="shared" si="19"/>
        <v>2223</v>
      </c>
      <c r="J106" s="28">
        <f t="shared" si="19"/>
        <v>0</v>
      </c>
      <c r="K106" s="28">
        <f t="shared" si="19"/>
        <v>0</v>
      </c>
      <c r="L106" s="28">
        <f t="shared" si="19"/>
        <v>0</v>
      </c>
      <c r="M106" s="28">
        <f t="shared" si="19"/>
        <v>0</v>
      </c>
      <c r="N106" s="28">
        <f t="shared" si="19"/>
        <v>0</v>
      </c>
      <c r="O106" s="28">
        <f t="shared" si="19"/>
        <v>0</v>
      </c>
      <c r="P106" s="28">
        <f t="shared" si="19"/>
        <v>0</v>
      </c>
      <c r="Q106" s="28">
        <f t="shared" si="19"/>
        <v>0</v>
      </c>
      <c r="R106" s="28">
        <f t="shared" si="19"/>
        <v>0</v>
      </c>
      <c r="S106" s="28">
        <f t="shared" si="19"/>
        <v>0</v>
      </c>
      <c r="T106" s="28">
        <f t="shared" si="19"/>
        <v>0</v>
      </c>
      <c r="U106" s="28">
        <f t="shared" si="19"/>
        <v>0</v>
      </c>
      <c r="V106" s="28"/>
      <c r="W106" s="28">
        <f>+W48+W56+W84+W91+W105</f>
        <v>0</v>
      </c>
    </row>
    <row r="107" spans="1:44" hidden="1" outlineLevel="1" x14ac:dyDescent="0.2">
      <c r="A107" s="19" t="s">
        <v>173</v>
      </c>
      <c r="B107" s="20" t="s">
        <v>174</v>
      </c>
      <c r="C107" s="21">
        <v>0</v>
      </c>
      <c r="D107" s="21">
        <v>0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>
        <f>SUM(V107:W107)</f>
        <v>0</v>
      </c>
      <c r="V107" s="21"/>
      <c r="W107" s="2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idden="1" outlineLevel="1" x14ac:dyDescent="0.2">
      <c r="A108" s="19" t="s">
        <v>175</v>
      </c>
      <c r="B108" s="20" t="s">
        <v>176</v>
      </c>
      <c r="C108" s="21">
        <v>0</v>
      </c>
      <c r="D108" s="21">
        <v>0</v>
      </c>
      <c r="E108" s="21"/>
      <c r="F108" s="21"/>
      <c r="G108" s="21"/>
      <c r="H108" s="21">
        <f t="shared" ref="H108:U108" si="20">SUM(H109:H119)</f>
        <v>0</v>
      </c>
      <c r="I108" s="21">
        <f t="shared" si="20"/>
        <v>0</v>
      </c>
      <c r="J108" s="21">
        <f t="shared" si="20"/>
        <v>0</v>
      </c>
      <c r="K108" s="21">
        <f t="shared" si="20"/>
        <v>0</v>
      </c>
      <c r="L108" s="21">
        <f t="shared" si="20"/>
        <v>0</v>
      </c>
      <c r="M108" s="21">
        <f t="shared" si="20"/>
        <v>0</v>
      </c>
      <c r="N108" s="21">
        <f t="shared" si="20"/>
        <v>0</v>
      </c>
      <c r="O108" s="21">
        <f t="shared" si="20"/>
        <v>0</v>
      </c>
      <c r="P108" s="21">
        <f t="shared" si="20"/>
        <v>0</v>
      </c>
      <c r="Q108" s="21">
        <f t="shared" si="20"/>
        <v>0</v>
      </c>
      <c r="R108" s="21">
        <f t="shared" si="20"/>
        <v>0</v>
      </c>
      <c r="S108" s="21">
        <f t="shared" si="20"/>
        <v>0</v>
      </c>
      <c r="T108" s="21">
        <f t="shared" si="20"/>
        <v>0</v>
      </c>
      <c r="U108" s="21">
        <f t="shared" si="20"/>
        <v>0</v>
      </c>
      <c r="V108" s="21"/>
      <c r="W108" s="2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idden="1" outlineLevel="1" x14ac:dyDescent="0.2">
      <c r="A109" s="19" t="s">
        <v>177</v>
      </c>
      <c r="B109" s="20" t="s">
        <v>178</v>
      </c>
      <c r="C109" s="21">
        <v>0</v>
      </c>
      <c r="D109" s="21">
        <v>0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>
        <f t="shared" ref="U109:U120" si="21">SUM(V109:W109)</f>
        <v>0</v>
      </c>
      <c r="V109" s="21"/>
      <c r="W109" s="2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idden="1" outlineLevel="1" x14ac:dyDescent="0.2">
      <c r="A110" s="19" t="s">
        <v>179</v>
      </c>
      <c r="B110" s="20" t="s">
        <v>180</v>
      </c>
      <c r="C110" s="21">
        <v>0</v>
      </c>
      <c r="D110" s="21">
        <v>0</v>
      </c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>
        <f t="shared" si="21"/>
        <v>0</v>
      </c>
      <c r="V110" s="21"/>
      <c r="W110" s="2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idden="1" outlineLevel="1" x14ac:dyDescent="0.2">
      <c r="A111" s="19" t="s">
        <v>181</v>
      </c>
      <c r="B111" s="20" t="s">
        <v>182</v>
      </c>
      <c r="C111" s="21">
        <v>0</v>
      </c>
      <c r="D111" s="21">
        <v>0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>
        <f t="shared" si="21"/>
        <v>0</v>
      </c>
      <c r="V111" s="21"/>
      <c r="W111" s="2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idden="1" outlineLevel="1" x14ac:dyDescent="0.2">
      <c r="A112" s="19" t="s">
        <v>183</v>
      </c>
      <c r="B112" s="20" t="s">
        <v>184</v>
      </c>
      <c r="C112" s="21">
        <v>0</v>
      </c>
      <c r="D112" s="21">
        <v>0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>
        <f t="shared" si="21"/>
        <v>0</v>
      </c>
      <c r="V112" s="21"/>
      <c r="W112" s="2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idden="1" outlineLevel="1" x14ac:dyDescent="0.2">
      <c r="A113" s="19" t="s">
        <v>185</v>
      </c>
      <c r="B113" s="20" t="s">
        <v>186</v>
      </c>
      <c r="C113" s="21">
        <v>0</v>
      </c>
      <c r="D113" s="21">
        <v>0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>
        <f t="shared" si="21"/>
        <v>0</v>
      </c>
      <c r="V113" s="21"/>
      <c r="W113" s="2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idden="1" outlineLevel="1" x14ac:dyDescent="0.2">
      <c r="A114" s="19" t="s">
        <v>187</v>
      </c>
      <c r="B114" s="20" t="s">
        <v>188</v>
      </c>
      <c r="C114" s="21">
        <v>0</v>
      </c>
      <c r="D114" s="21">
        <v>0</v>
      </c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>
        <f t="shared" si="21"/>
        <v>0</v>
      </c>
      <c r="V114" s="21"/>
      <c r="W114" s="2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idden="1" outlineLevel="1" x14ac:dyDescent="0.2">
      <c r="A115" s="19" t="s">
        <v>189</v>
      </c>
      <c r="B115" s="20" t="s">
        <v>190</v>
      </c>
      <c r="C115" s="21">
        <v>0</v>
      </c>
      <c r="D115" s="21">
        <v>0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>
        <f t="shared" si="21"/>
        <v>0</v>
      </c>
      <c r="V115" s="21"/>
      <c r="W115" s="2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idden="1" outlineLevel="1" x14ac:dyDescent="0.2">
      <c r="A116" s="19" t="s">
        <v>191</v>
      </c>
      <c r="B116" s="20" t="s">
        <v>192</v>
      </c>
      <c r="C116" s="21">
        <v>0</v>
      </c>
      <c r="D116" s="21">
        <v>0</v>
      </c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>
        <f t="shared" si="21"/>
        <v>0</v>
      </c>
      <c r="V116" s="21"/>
      <c r="W116" s="2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idden="1" outlineLevel="1" x14ac:dyDescent="0.2">
      <c r="A117" s="19" t="s">
        <v>193</v>
      </c>
      <c r="B117" s="20" t="s">
        <v>194</v>
      </c>
      <c r="C117" s="21">
        <v>0</v>
      </c>
      <c r="D117" s="21">
        <v>0</v>
      </c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>
        <f t="shared" si="21"/>
        <v>0</v>
      </c>
      <c r="V117" s="21"/>
      <c r="W117" s="2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idden="1" outlineLevel="1" x14ac:dyDescent="0.2">
      <c r="A118" s="19" t="s">
        <v>195</v>
      </c>
      <c r="B118" s="20" t="s">
        <v>196</v>
      </c>
      <c r="C118" s="21">
        <v>0</v>
      </c>
      <c r="D118" s="21">
        <v>0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>
        <f t="shared" si="21"/>
        <v>0</v>
      </c>
      <c r="V118" s="21"/>
      <c r="W118" s="2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idden="1" outlineLevel="1" x14ac:dyDescent="0.2">
      <c r="A119" s="19" t="s">
        <v>197</v>
      </c>
      <c r="B119" s="20" t="s">
        <v>198</v>
      </c>
      <c r="C119" s="21">
        <v>0</v>
      </c>
      <c r="D119" s="21">
        <v>0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>
        <f t="shared" si="21"/>
        <v>0</v>
      </c>
      <c r="V119" s="21"/>
      <c r="W119" s="2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idden="1" outlineLevel="1" x14ac:dyDescent="0.2">
      <c r="A120" s="19" t="s">
        <v>199</v>
      </c>
      <c r="B120" s="20" t="s">
        <v>200</v>
      </c>
      <c r="C120" s="21">
        <v>0</v>
      </c>
      <c r="D120" s="21">
        <v>0</v>
      </c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>
        <f t="shared" si="21"/>
        <v>0</v>
      </c>
      <c r="V120" s="21"/>
      <c r="W120" s="2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idden="1" outlineLevel="1" x14ac:dyDescent="0.2">
      <c r="A121" s="19" t="s">
        <v>201</v>
      </c>
      <c r="B121" s="20" t="s">
        <v>202</v>
      </c>
      <c r="C121" s="21">
        <v>0</v>
      </c>
      <c r="D121" s="21">
        <v>0</v>
      </c>
      <c r="E121" s="21"/>
      <c r="F121" s="21"/>
      <c r="G121" s="21"/>
      <c r="H121" s="21">
        <f t="shared" ref="H121:U121" si="22">SUM(H122:H128)</f>
        <v>0</v>
      </c>
      <c r="I121" s="21">
        <f t="shared" si="22"/>
        <v>0</v>
      </c>
      <c r="J121" s="21">
        <f t="shared" si="22"/>
        <v>0</v>
      </c>
      <c r="K121" s="21">
        <f t="shared" si="22"/>
        <v>0</v>
      </c>
      <c r="L121" s="21">
        <f t="shared" si="22"/>
        <v>0</v>
      </c>
      <c r="M121" s="21">
        <f t="shared" si="22"/>
        <v>0</v>
      </c>
      <c r="N121" s="21">
        <f t="shared" si="22"/>
        <v>0</v>
      </c>
      <c r="O121" s="21">
        <f t="shared" si="22"/>
        <v>0</v>
      </c>
      <c r="P121" s="21">
        <f t="shared" si="22"/>
        <v>0</v>
      </c>
      <c r="Q121" s="21">
        <f t="shared" si="22"/>
        <v>0</v>
      </c>
      <c r="R121" s="21">
        <f t="shared" si="22"/>
        <v>0</v>
      </c>
      <c r="S121" s="21">
        <f t="shared" si="22"/>
        <v>0</v>
      </c>
      <c r="T121" s="21">
        <f t="shared" si="22"/>
        <v>0</v>
      </c>
      <c r="U121" s="21">
        <f t="shared" si="22"/>
        <v>0</v>
      </c>
      <c r="V121" s="21"/>
      <c r="W121" s="2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idden="1" outlineLevel="1" x14ac:dyDescent="0.2">
      <c r="A122" s="19" t="s">
        <v>203</v>
      </c>
      <c r="B122" s="20" t="s">
        <v>204</v>
      </c>
      <c r="C122" s="21">
        <v>0</v>
      </c>
      <c r="D122" s="21">
        <v>0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>
        <f t="shared" ref="U122:U128" si="23">SUM(V122:W122)</f>
        <v>0</v>
      </c>
      <c r="V122" s="21"/>
      <c r="W122" s="2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idden="1" outlineLevel="1" x14ac:dyDescent="0.2">
      <c r="A123" s="19" t="s">
        <v>205</v>
      </c>
      <c r="B123" s="20" t="s">
        <v>206</v>
      </c>
      <c r="C123" s="21">
        <v>0</v>
      </c>
      <c r="D123" s="21">
        <v>0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>
        <f t="shared" si="23"/>
        <v>0</v>
      </c>
      <c r="V123" s="21"/>
      <c r="W123" s="2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idden="1" outlineLevel="1" x14ac:dyDescent="0.2">
      <c r="A124" s="19" t="s">
        <v>207</v>
      </c>
      <c r="B124" s="20" t="s">
        <v>208</v>
      </c>
      <c r="C124" s="21">
        <v>0</v>
      </c>
      <c r="D124" s="21">
        <v>0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>
        <f t="shared" si="23"/>
        <v>0</v>
      </c>
      <c r="V124" s="21"/>
      <c r="W124" s="2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25.5" hidden="1" outlineLevel="1" x14ac:dyDescent="0.2">
      <c r="A125" s="19" t="s">
        <v>209</v>
      </c>
      <c r="B125" s="20" t="s">
        <v>210</v>
      </c>
      <c r="C125" s="21">
        <v>0</v>
      </c>
      <c r="D125" s="21">
        <v>0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>
        <f t="shared" si="23"/>
        <v>0</v>
      </c>
      <c r="V125" s="21"/>
      <c r="W125" s="2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idden="1" outlineLevel="1" x14ac:dyDescent="0.2">
      <c r="A126" s="19" t="s">
        <v>211</v>
      </c>
      <c r="B126" s="20" t="s">
        <v>212</v>
      </c>
      <c r="C126" s="21">
        <v>0</v>
      </c>
      <c r="D126" s="21">
        <v>0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>
        <f t="shared" si="23"/>
        <v>0</v>
      </c>
      <c r="V126" s="21"/>
      <c r="W126" s="2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idden="1" outlineLevel="1" x14ac:dyDescent="0.2">
      <c r="A127" s="19" t="s">
        <v>213</v>
      </c>
      <c r="B127" s="20" t="s">
        <v>214</v>
      </c>
      <c r="C127" s="21">
        <v>0</v>
      </c>
      <c r="D127" s="21">
        <v>0</v>
      </c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>
        <f t="shared" si="23"/>
        <v>0</v>
      </c>
      <c r="V127" s="21"/>
      <c r="W127" s="2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idden="1" outlineLevel="1" x14ac:dyDescent="0.2">
      <c r="A128" s="19" t="s">
        <v>215</v>
      </c>
      <c r="B128" s="20" t="s">
        <v>216</v>
      </c>
      <c r="C128" s="21">
        <v>0</v>
      </c>
      <c r="D128" s="21">
        <v>0</v>
      </c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>
        <f t="shared" si="23"/>
        <v>0</v>
      </c>
      <c r="V128" s="21"/>
      <c r="W128" s="2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idden="1" outlineLevel="1" x14ac:dyDescent="0.2">
      <c r="A129" s="19" t="s">
        <v>217</v>
      </c>
      <c r="B129" s="20" t="s">
        <v>218</v>
      </c>
      <c r="C129" s="21">
        <v>0</v>
      </c>
      <c r="D129" s="21">
        <v>0</v>
      </c>
      <c r="E129" s="21"/>
      <c r="F129" s="21"/>
      <c r="G129" s="21"/>
      <c r="H129" s="21">
        <f t="shared" ref="H129:U129" si="24">SUM(H130:H138)</f>
        <v>0</v>
      </c>
      <c r="I129" s="21">
        <f t="shared" si="24"/>
        <v>0</v>
      </c>
      <c r="J129" s="21">
        <f t="shared" si="24"/>
        <v>0</v>
      </c>
      <c r="K129" s="21">
        <f t="shared" si="24"/>
        <v>0</v>
      </c>
      <c r="L129" s="21">
        <f t="shared" si="24"/>
        <v>0</v>
      </c>
      <c r="M129" s="21">
        <f t="shared" si="24"/>
        <v>0</v>
      </c>
      <c r="N129" s="21">
        <f t="shared" si="24"/>
        <v>0</v>
      </c>
      <c r="O129" s="21">
        <f t="shared" si="24"/>
        <v>0</v>
      </c>
      <c r="P129" s="21">
        <f t="shared" si="24"/>
        <v>0</v>
      </c>
      <c r="Q129" s="21">
        <f t="shared" si="24"/>
        <v>0</v>
      </c>
      <c r="R129" s="21">
        <f t="shared" si="24"/>
        <v>0</v>
      </c>
      <c r="S129" s="21">
        <f t="shared" si="24"/>
        <v>0</v>
      </c>
      <c r="T129" s="21">
        <f t="shared" si="24"/>
        <v>0</v>
      </c>
      <c r="U129" s="21">
        <f t="shared" si="24"/>
        <v>0</v>
      </c>
      <c r="V129" s="21"/>
      <c r="W129" s="2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38.25" hidden="1" outlineLevel="1" x14ac:dyDescent="0.2">
      <c r="A130" s="19" t="s">
        <v>219</v>
      </c>
      <c r="B130" s="20" t="s">
        <v>220</v>
      </c>
      <c r="C130" s="21">
        <v>0</v>
      </c>
      <c r="D130" s="21">
        <v>0</v>
      </c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>
        <f t="shared" ref="U130:U138" si="25">SUM(V130:W130)</f>
        <v>0</v>
      </c>
      <c r="V130" s="21"/>
      <c r="W130" s="2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25.5" hidden="1" outlineLevel="1" x14ac:dyDescent="0.2">
      <c r="A131" s="19" t="s">
        <v>221</v>
      </c>
      <c r="B131" s="20" t="s">
        <v>222</v>
      </c>
      <c r="C131" s="21">
        <v>0</v>
      </c>
      <c r="D131" s="21">
        <v>0</v>
      </c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>
        <f t="shared" si="25"/>
        <v>0</v>
      </c>
      <c r="V131" s="21"/>
      <c r="W131" s="2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idden="1" outlineLevel="1" x14ac:dyDescent="0.2">
      <c r="A132" s="19" t="s">
        <v>223</v>
      </c>
      <c r="B132" s="20" t="s">
        <v>224</v>
      </c>
      <c r="C132" s="21">
        <v>0</v>
      </c>
      <c r="D132" s="21">
        <v>0</v>
      </c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>
        <f t="shared" si="25"/>
        <v>0</v>
      </c>
      <c r="V132" s="21"/>
      <c r="W132" s="2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idden="1" outlineLevel="1" x14ac:dyDescent="0.2">
      <c r="A133" s="19" t="s">
        <v>225</v>
      </c>
      <c r="B133" s="20" t="s">
        <v>226</v>
      </c>
      <c r="C133" s="21">
        <v>0</v>
      </c>
      <c r="D133" s="21">
        <v>0</v>
      </c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>
        <f t="shared" si="25"/>
        <v>0</v>
      </c>
      <c r="V133" s="21"/>
      <c r="W133" s="2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idden="1" outlineLevel="1" x14ac:dyDescent="0.2">
      <c r="A134" s="19" t="s">
        <v>227</v>
      </c>
      <c r="B134" s="20" t="s">
        <v>228</v>
      </c>
      <c r="C134" s="21">
        <v>0</v>
      </c>
      <c r="D134" s="21">
        <v>0</v>
      </c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>
        <f t="shared" si="25"/>
        <v>0</v>
      </c>
      <c r="V134" s="21"/>
      <c r="W134" s="2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idden="1" outlineLevel="1" x14ac:dyDescent="0.2">
      <c r="A135" s="19" t="s">
        <v>229</v>
      </c>
      <c r="B135" s="20" t="s">
        <v>230</v>
      </c>
      <c r="C135" s="21">
        <v>0</v>
      </c>
      <c r="D135" s="21">
        <v>0</v>
      </c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>
        <f t="shared" si="25"/>
        <v>0</v>
      </c>
      <c r="V135" s="21"/>
      <c r="W135" s="2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idden="1" outlineLevel="1" x14ac:dyDescent="0.2">
      <c r="A136" s="19" t="s">
        <v>231</v>
      </c>
      <c r="B136" s="20" t="s">
        <v>232</v>
      </c>
      <c r="C136" s="21">
        <v>0</v>
      </c>
      <c r="D136" s="21">
        <v>0</v>
      </c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>
        <f t="shared" si="25"/>
        <v>0</v>
      </c>
      <c r="V136" s="21"/>
      <c r="W136" s="2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idden="1" outlineLevel="1" x14ac:dyDescent="0.2">
      <c r="A137" s="19" t="s">
        <v>233</v>
      </c>
      <c r="B137" s="20" t="s">
        <v>234</v>
      </c>
      <c r="C137" s="21">
        <v>0</v>
      </c>
      <c r="D137" s="21">
        <v>0</v>
      </c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>
        <f t="shared" si="25"/>
        <v>0</v>
      </c>
      <c r="V137" s="21"/>
      <c r="W137" s="2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idden="1" outlineLevel="1" x14ac:dyDescent="0.2">
      <c r="A138" s="19" t="s">
        <v>235</v>
      </c>
      <c r="B138" s="20" t="s">
        <v>236</v>
      </c>
      <c r="C138" s="21">
        <v>0</v>
      </c>
      <c r="D138" s="21">
        <v>0</v>
      </c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>
        <f t="shared" si="25"/>
        <v>0</v>
      </c>
      <c r="V138" s="21"/>
      <c r="W138" s="2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idden="1" outlineLevel="1" x14ac:dyDescent="0.2">
      <c r="A139" s="19" t="s">
        <v>237</v>
      </c>
      <c r="B139" s="20" t="s">
        <v>238</v>
      </c>
      <c r="C139" s="21">
        <v>0</v>
      </c>
      <c r="D139" s="21">
        <v>0</v>
      </c>
      <c r="E139" s="21"/>
      <c r="F139" s="21"/>
      <c r="G139" s="21"/>
      <c r="H139" s="21">
        <f t="shared" ref="H139:U139" si="26">SUM(H140:H145)</f>
        <v>0</v>
      </c>
      <c r="I139" s="21">
        <f t="shared" si="26"/>
        <v>0</v>
      </c>
      <c r="J139" s="21">
        <f t="shared" si="26"/>
        <v>0</v>
      </c>
      <c r="K139" s="21">
        <f t="shared" si="26"/>
        <v>0</v>
      </c>
      <c r="L139" s="21">
        <f t="shared" si="26"/>
        <v>0</v>
      </c>
      <c r="M139" s="21">
        <f t="shared" si="26"/>
        <v>0</v>
      </c>
      <c r="N139" s="21">
        <f t="shared" si="26"/>
        <v>0</v>
      </c>
      <c r="O139" s="21">
        <f t="shared" si="26"/>
        <v>0</v>
      </c>
      <c r="P139" s="21">
        <f t="shared" si="26"/>
        <v>0</v>
      </c>
      <c r="Q139" s="21">
        <f t="shared" si="26"/>
        <v>0</v>
      </c>
      <c r="R139" s="21">
        <f t="shared" si="26"/>
        <v>0</v>
      </c>
      <c r="S139" s="21">
        <f t="shared" si="26"/>
        <v>0</v>
      </c>
      <c r="T139" s="21">
        <f t="shared" si="26"/>
        <v>0</v>
      </c>
      <c r="U139" s="21">
        <f t="shared" si="26"/>
        <v>0</v>
      </c>
      <c r="V139" s="21"/>
      <c r="W139" s="2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idden="1" outlineLevel="1" x14ac:dyDescent="0.2">
      <c r="A140" s="19" t="s">
        <v>239</v>
      </c>
      <c r="B140" s="20" t="s">
        <v>240</v>
      </c>
      <c r="C140" s="21">
        <v>0</v>
      </c>
      <c r="D140" s="21">
        <v>0</v>
      </c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>
        <f t="shared" ref="U140:U175" si="27">SUM(V140:W140)</f>
        <v>0</v>
      </c>
      <c r="V140" s="21"/>
      <c r="W140" s="2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idden="1" outlineLevel="1" x14ac:dyDescent="0.2">
      <c r="A141" s="19" t="s">
        <v>241</v>
      </c>
      <c r="B141" s="20" t="s">
        <v>242</v>
      </c>
      <c r="C141" s="21">
        <v>0</v>
      </c>
      <c r="D141" s="21">
        <v>0</v>
      </c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>
        <f t="shared" si="27"/>
        <v>0</v>
      </c>
      <c r="V141" s="21"/>
      <c r="W141" s="2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idden="1" outlineLevel="1" x14ac:dyDescent="0.2">
      <c r="A142" s="19" t="s">
        <v>243</v>
      </c>
      <c r="B142" s="20" t="s">
        <v>244</v>
      </c>
      <c r="C142" s="21">
        <v>0</v>
      </c>
      <c r="D142" s="21">
        <v>0</v>
      </c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>
        <f t="shared" si="27"/>
        <v>0</v>
      </c>
      <c r="V142" s="21"/>
      <c r="W142" s="2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idden="1" outlineLevel="1" x14ac:dyDescent="0.2">
      <c r="A143" s="19" t="s">
        <v>245</v>
      </c>
      <c r="B143" s="20" t="s">
        <v>246</v>
      </c>
      <c r="C143" s="21">
        <v>0</v>
      </c>
      <c r="D143" s="21">
        <v>0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>
        <f t="shared" si="27"/>
        <v>0</v>
      </c>
      <c r="V143" s="21"/>
      <c r="W143" s="2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25.5" hidden="1" outlineLevel="1" x14ac:dyDescent="0.2">
      <c r="A144" s="19" t="s">
        <v>247</v>
      </c>
      <c r="B144" s="20" t="s">
        <v>248</v>
      </c>
      <c r="C144" s="21">
        <v>0</v>
      </c>
      <c r="D144" s="21">
        <v>0</v>
      </c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>
        <f t="shared" si="27"/>
        <v>0</v>
      </c>
      <c r="V144" s="21"/>
      <c r="W144" s="2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25.5" hidden="1" outlineLevel="1" x14ac:dyDescent="0.2">
      <c r="A145" s="19" t="s">
        <v>249</v>
      </c>
      <c r="B145" s="20" t="s">
        <v>250</v>
      </c>
      <c r="C145" s="21">
        <v>0</v>
      </c>
      <c r="D145" s="21">
        <v>0</v>
      </c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>
        <f t="shared" si="27"/>
        <v>0</v>
      </c>
      <c r="V145" s="21"/>
      <c r="W145" s="2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idden="1" outlineLevel="1" x14ac:dyDescent="0.2">
      <c r="A146" s="19" t="s">
        <v>251</v>
      </c>
      <c r="B146" s="20" t="s">
        <v>252</v>
      </c>
      <c r="C146" s="21">
        <v>0</v>
      </c>
      <c r="D146" s="21">
        <v>0</v>
      </c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>
        <f t="shared" si="27"/>
        <v>0</v>
      </c>
      <c r="V146" s="21"/>
      <c r="W146" s="2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idden="1" outlineLevel="1" x14ac:dyDescent="0.2">
      <c r="A147" s="19" t="s">
        <v>253</v>
      </c>
      <c r="B147" s="20" t="s">
        <v>254</v>
      </c>
      <c r="C147" s="21">
        <v>0</v>
      </c>
      <c r="D147" s="21">
        <v>0</v>
      </c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>
        <f t="shared" si="27"/>
        <v>0</v>
      </c>
      <c r="V147" s="21"/>
      <c r="W147" s="2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idden="1" outlineLevel="1" x14ac:dyDescent="0.2">
      <c r="A148" s="19" t="s">
        <v>255</v>
      </c>
      <c r="B148" s="20" t="s">
        <v>256</v>
      </c>
      <c r="C148" s="21">
        <v>0</v>
      </c>
      <c r="D148" s="21">
        <v>0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>
        <f t="shared" si="27"/>
        <v>0</v>
      </c>
      <c r="V148" s="21"/>
      <c r="W148" s="2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idden="1" outlineLevel="1" x14ac:dyDescent="0.2">
      <c r="A149" s="19" t="s">
        <v>257</v>
      </c>
      <c r="B149" s="20" t="s">
        <v>258</v>
      </c>
      <c r="C149" s="21">
        <v>0</v>
      </c>
      <c r="D149" s="21">
        <v>0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>
        <f t="shared" si="27"/>
        <v>0</v>
      </c>
      <c r="V149" s="21"/>
      <c r="W149" s="2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idden="1" outlineLevel="1" x14ac:dyDescent="0.2">
      <c r="A150" s="19" t="s">
        <v>259</v>
      </c>
      <c r="B150" s="20" t="s">
        <v>260</v>
      </c>
      <c r="C150" s="21">
        <v>0</v>
      </c>
      <c r="D150" s="21">
        <v>0</v>
      </c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>
        <f t="shared" si="27"/>
        <v>0</v>
      </c>
      <c r="V150" s="21"/>
      <c r="W150" s="2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idden="1" outlineLevel="1" x14ac:dyDescent="0.2">
      <c r="A151" s="19" t="s">
        <v>261</v>
      </c>
      <c r="B151" s="20" t="s">
        <v>262</v>
      </c>
      <c r="C151" s="21">
        <v>0</v>
      </c>
      <c r="D151" s="21">
        <v>0</v>
      </c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>
        <f t="shared" si="27"/>
        <v>0</v>
      </c>
      <c r="V151" s="21"/>
      <c r="W151" s="2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idden="1" outlineLevel="1" x14ac:dyDescent="0.2">
      <c r="A152" s="19" t="s">
        <v>263</v>
      </c>
      <c r="B152" s="20" t="s">
        <v>264</v>
      </c>
      <c r="C152" s="21">
        <v>0</v>
      </c>
      <c r="D152" s="21">
        <v>0</v>
      </c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>
        <f t="shared" si="27"/>
        <v>0</v>
      </c>
      <c r="V152" s="21"/>
      <c r="W152" s="2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idden="1" outlineLevel="1" x14ac:dyDescent="0.2">
      <c r="A153" s="19" t="s">
        <v>265</v>
      </c>
      <c r="B153" s="20" t="s">
        <v>266</v>
      </c>
      <c r="C153" s="21">
        <v>0</v>
      </c>
      <c r="D153" s="21">
        <v>0</v>
      </c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>
        <f t="shared" si="27"/>
        <v>0</v>
      </c>
      <c r="V153" s="21"/>
      <c r="W153" s="2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idden="1" outlineLevel="1" x14ac:dyDescent="0.2">
      <c r="A154" s="19" t="s">
        <v>267</v>
      </c>
      <c r="B154" s="20" t="s">
        <v>268</v>
      </c>
      <c r="C154" s="21">
        <v>0</v>
      </c>
      <c r="D154" s="21">
        <v>0</v>
      </c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>
        <f t="shared" si="27"/>
        <v>0</v>
      </c>
      <c r="V154" s="21"/>
      <c r="W154" s="2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25.5" hidden="1" outlineLevel="1" x14ac:dyDescent="0.2">
      <c r="A155" s="19" t="s">
        <v>269</v>
      </c>
      <c r="B155" s="20" t="s">
        <v>270</v>
      </c>
      <c r="C155" s="21">
        <v>0</v>
      </c>
      <c r="D155" s="21">
        <v>0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>
        <f t="shared" si="27"/>
        <v>0</v>
      </c>
      <c r="V155" s="21"/>
      <c r="W155" s="2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25.5" hidden="1" outlineLevel="1" x14ac:dyDescent="0.2">
      <c r="A156" s="19" t="s">
        <v>271</v>
      </c>
      <c r="B156" s="20" t="s">
        <v>272</v>
      </c>
      <c r="C156" s="21">
        <v>0</v>
      </c>
      <c r="D156" s="21">
        <v>0</v>
      </c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>
        <f t="shared" si="27"/>
        <v>0</v>
      </c>
      <c r="V156" s="21"/>
      <c r="W156" s="2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25.5" hidden="1" outlineLevel="1" x14ac:dyDescent="0.2">
      <c r="A157" s="19" t="s">
        <v>273</v>
      </c>
      <c r="B157" s="20" t="s">
        <v>274</v>
      </c>
      <c r="C157" s="21">
        <v>0</v>
      </c>
      <c r="D157" s="21">
        <v>0</v>
      </c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>
        <f t="shared" si="27"/>
        <v>0</v>
      </c>
      <c r="V157" s="21"/>
      <c r="W157" s="2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idden="1" outlineLevel="1" x14ac:dyDescent="0.2">
      <c r="A158" s="19" t="s">
        <v>275</v>
      </c>
      <c r="B158" s="20" t="s">
        <v>276</v>
      </c>
      <c r="C158" s="21">
        <v>0</v>
      </c>
      <c r="D158" s="21">
        <v>0</v>
      </c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>
        <f t="shared" si="27"/>
        <v>0</v>
      </c>
      <c r="V158" s="21"/>
      <c r="W158" s="2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25.5" hidden="1" outlineLevel="1" x14ac:dyDescent="0.2">
      <c r="A159" s="19" t="s">
        <v>277</v>
      </c>
      <c r="B159" s="20" t="s">
        <v>278</v>
      </c>
      <c r="C159" s="21">
        <v>0</v>
      </c>
      <c r="D159" s="21">
        <v>0</v>
      </c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>
        <f t="shared" si="27"/>
        <v>0</v>
      </c>
      <c r="V159" s="21"/>
      <c r="W159" s="2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idden="1" outlineLevel="1" x14ac:dyDescent="0.2">
      <c r="A160" s="19" t="s">
        <v>279</v>
      </c>
      <c r="B160" s="20" t="s">
        <v>280</v>
      </c>
      <c r="C160" s="21">
        <v>0</v>
      </c>
      <c r="D160" s="21">
        <v>0</v>
      </c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>
        <f t="shared" si="27"/>
        <v>0</v>
      </c>
      <c r="V160" s="21"/>
      <c r="W160" s="2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idden="1" outlineLevel="1" x14ac:dyDescent="0.2">
      <c r="A161" s="19" t="s">
        <v>281</v>
      </c>
      <c r="B161" s="20" t="s">
        <v>282</v>
      </c>
      <c r="C161" s="21">
        <v>0</v>
      </c>
      <c r="D161" s="21">
        <v>0</v>
      </c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>
        <f t="shared" si="27"/>
        <v>0</v>
      </c>
      <c r="V161" s="21"/>
      <c r="W161" s="2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idden="1" outlineLevel="1" x14ac:dyDescent="0.2">
      <c r="A162" s="19" t="s">
        <v>283</v>
      </c>
      <c r="B162" s="20" t="s">
        <v>284</v>
      </c>
      <c r="C162" s="21">
        <v>0</v>
      </c>
      <c r="D162" s="21">
        <v>0</v>
      </c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>
        <f t="shared" si="27"/>
        <v>0</v>
      </c>
      <c r="V162" s="21"/>
      <c r="W162" s="2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idden="1" outlineLevel="1" x14ac:dyDescent="0.2">
      <c r="A163" s="19" t="s">
        <v>285</v>
      </c>
      <c r="B163" s="20" t="s">
        <v>286</v>
      </c>
      <c r="C163" s="21">
        <v>0</v>
      </c>
      <c r="D163" s="21">
        <v>0</v>
      </c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>
        <f t="shared" si="27"/>
        <v>0</v>
      </c>
      <c r="V163" s="21"/>
      <c r="W163" s="2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idden="1" outlineLevel="1" x14ac:dyDescent="0.2">
      <c r="A164" s="19" t="s">
        <v>287</v>
      </c>
      <c r="B164" s="20" t="s">
        <v>288</v>
      </c>
      <c r="C164" s="21">
        <v>0</v>
      </c>
      <c r="D164" s="21">
        <v>0</v>
      </c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>
        <f t="shared" si="27"/>
        <v>0</v>
      </c>
      <c r="V164" s="21"/>
      <c r="W164" s="2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idden="1" outlineLevel="1" x14ac:dyDescent="0.2">
      <c r="A165" s="19" t="s">
        <v>289</v>
      </c>
      <c r="B165" s="20" t="s">
        <v>290</v>
      </c>
      <c r="C165" s="21">
        <v>0</v>
      </c>
      <c r="D165" s="21">
        <v>0</v>
      </c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>
        <f t="shared" si="27"/>
        <v>0</v>
      </c>
      <c r="V165" s="21"/>
      <c r="W165" s="2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idden="1" outlineLevel="1" x14ac:dyDescent="0.2">
      <c r="A166" s="19" t="s">
        <v>291</v>
      </c>
      <c r="B166" s="20" t="s">
        <v>292</v>
      </c>
      <c r="C166" s="21">
        <v>0</v>
      </c>
      <c r="D166" s="21">
        <v>0</v>
      </c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>
        <f t="shared" si="27"/>
        <v>0</v>
      </c>
      <c r="V166" s="21"/>
      <c r="W166" s="2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25.5" hidden="1" outlineLevel="1" x14ac:dyDescent="0.2">
      <c r="A167" s="19" t="s">
        <v>293</v>
      </c>
      <c r="B167" s="20" t="s">
        <v>294</v>
      </c>
      <c r="C167" s="21">
        <v>0</v>
      </c>
      <c r="D167" s="21">
        <v>0</v>
      </c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>
        <f t="shared" si="27"/>
        <v>0</v>
      </c>
      <c r="V167" s="21"/>
      <c r="W167" s="2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idden="1" outlineLevel="1" x14ac:dyDescent="0.2">
      <c r="A168" s="19" t="s">
        <v>295</v>
      </c>
      <c r="B168" s="20" t="s">
        <v>296</v>
      </c>
      <c r="C168" s="21">
        <v>0</v>
      </c>
      <c r="D168" s="21">
        <v>0</v>
      </c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>
        <f t="shared" si="27"/>
        <v>0</v>
      </c>
      <c r="V168" s="21"/>
      <c r="W168" s="2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idden="1" outlineLevel="1" x14ac:dyDescent="0.2">
      <c r="A169" s="19" t="s">
        <v>297</v>
      </c>
      <c r="B169" s="20" t="s">
        <v>298</v>
      </c>
      <c r="C169" s="21">
        <v>0</v>
      </c>
      <c r="D169" s="21">
        <v>0</v>
      </c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>
        <f t="shared" si="27"/>
        <v>0</v>
      </c>
      <c r="V169" s="21"/>
      <c r="W169" s="2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idden="1" outlineLevel="1" x14ac:dyDescent="0.2">
      <c r="A170" s="19" t="s">
        <v>299</v>
      </c>
      <c r="B170" s="20" t="s">
        <v>300</v>
      </c>
      <c r="C170" s="21">
        <v>0</v>
      </c>
      <c r="D170" s="21">
        <v>0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>
        <f t="shared" si="27"/>
        <v>0</v>
      </c>
      <c r="V170" s="21"/>
      <c r="W170" s="2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25.5" hidden="1" outlineLevel="1" x14ac:dyDescent="0.2">
      <c r="A171" s="19" t="s">
        <v>301</v>
      </c>
      <c r="B171" s="20" t="s">
        <v>302</v>
      </c>
      <c r="C171" s="21">
        <v>0</v>
      </c>
      <c r="D171" s="21">
        <v>0</v>
      </c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>
        <f t="shared" si="27"/>
        <v>0</v>
      </c>
      <c r="V171" s="21"/>
      <c r="W171" s="2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25.5" hidden="1" outlineLevel="1" x14ac:dyDescent="0.2">
      <c r="A172" s="19" t="s">
        <v>303</v>
      </c>
      <c r="B172" s="20" t="s">
        <v>304</v>
      </c>
      <c r="C172" s="21">
        <v>0</v>
      </c>
      <c r="D172" s="21">
        <v>0</v>
      </c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>
        <f t="shared" si="27"/>
        <v>0</v>
      </c>
      <c r="V172" s="21"/>
      <c r="W172" s="2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s="29" customFormat="1" ht="22.5" hidden="1" customHeight="1" x14ac:dyDescent="0.2">
      <c r="A173" s="26" t="s">
        <v>305</v>
      </c>
      <c r="B173" s="27" t="s">
        <v>306</v>
      </c>
      <c r="C173" s="28">
        <v>0</v>
      </c>
      <c r="D173" s="28">
        <v>0</v>
      </c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1">
        <f t="shared" si="27"/>
        <v>0</v>
      </c>
      <c r="V173" s="21"/>
      <c r="W173" s="21">
        <f>SUM(X173:Y173)</f>
        <v>0</v>
      </c>
    </row>
    <row r="174" spans="1:44" hidden="1" outlineLevel="1" x14ac:dyDescent="0.2">
      <c r="A174" s="19" t="s">
        <v>307</v>
      </c>
      <c r="B174" s="20" t="s">
        <v>308</v>
      </c>
      <c r="C174" s="21">
        <v>0</v>
      </c>
      <c r="D174" s="21">
        <v>0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>
        <f t="shared" si="27"/>
        <v>0</v>
      </c>
      <c r="V174" s="21"/>
      <c r="W174" s="2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idden="1" outlineLevel="1" x14ac:dyDescent="0.2">
      <c r="A175" s="19" t="s">
        <v>309</v>
      </c>
      <c r="B175" s="20" t="s">
        <v>310</v>
      </c>
      <c r="C175" s="21">
        <v>0</v>
      </c>
      <c r="D175" s="21">
        <v>0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>
        <f t="shared" si="27"/>
        <v>0</v>
      </c>
      <c r="V175" s="21"/>
      <c r="W175" s="2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idden="1" outlineLevel="1" x14ac:dyDescent="0.2">
      <c r="A176" s="19" t="s">
        <v>311</v>
      </c>
      <c r="B176" s="20" t="s">
        <v>312</v>
      </c>
      <c r="C176" s="21">
        <v>0</v>
      </c>
      <c r="D176" s="21">
        <v>0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44" ht="25.5" hidden="1" outlineLevel="1" x14ac:dyDescent="0.2">
      <c r="A177" s="19" t="s">
        <v>313</v>
      </c>
      <c r="B177" s="20" t="s">
        <v>314</v>
      </c>
      <c r="C177" s="21">
        <v>0</v>
      </c>
      <c r="D177" s="21">
        <v>0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>
        <f>SUM(V177:W177)</f>
        <v>0</v>
      </c>
      <c r="V177" s="21"/>
      <c r="W177" s="2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25.5" hidden="1" outlineLevel="1" x14ac:dyDescent="0.2">
      <c r="A178" s="19" t="s">
        <v>315</v>
      </c>
      <c r="B178" s="20" t="s">
        <v>316</v>
      </c>
      <c r="C178" s="21">
        <v>0</v>
      </c>
      <c r="D178" s="21">
        <v>0</v>
      </c>
      <c r="E178" s="21"/>
      <c r="F178" s="21"/>
      <c r="G178" s="21"/>
      <c r="H178" s="21">
        <f t="shared" ref="H178:U178" si="28">SUM(H179:H188)</f>
        <v>0</v>
      </c>
      <c r="I178" s="21">
        <f t="shared" si="28"/>
        <v>0</v>
      </c>
      <c r="J178" s="21">
        <f t="shared" si="28"/>
        <v>0</v>
      </c>
      <c r="K178" s="21">
        <f t="shared" si="28"/>
        <v>0</v>
      </c>
      <c r="L178" s="21">
        <f t="shared" si="28"/>
        <v>0</v>
      </c>
      <c r="M178" s="21">
        <f t="shared" si="28"/>
        <v>0</v>
      </c>
      <c r="N178" s="21">
        <f t="shared" si="28"/>
        <v>0</v>
      </c>
      <c r="O178" s="21">
        <f t="shared" si="28"/>
        <v>0</v>
      </c>
      <c r="P178" s="21">
        <f t="shared" si="28"/>
        <v>0</v>
      </c>
      <c r="Q178" s="21">
        <f t="shared" si="28"/>
        <v>0</v>
      </c>
      <c r="R178" s="21">
        <f t="shared" si="28"/>
        <v>0</v>
      </c>
      <c r="S178" s="21">
        <f t="shared" si="28"/>
        <v>0</v>
      </c>
      <c r="T178" s="21">
        <f t="shared" si="28"/>
        <v>0</v>
      </c>
      <c r="U178" s="21">
        <f t="shared" si="28"/>
        <v>0</v>
      </c>
      <c r="V178" s="21"/>
      <c r="W178" s="2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idden="1" outlineLevel="1" x14ac:dyDescent="0.2">
      <c r="A179" s="19" t="s">
        <v>317</v>
      </c>
      <c r="B179" s="20" t="s">
        <v>318</v>
      </c>
      <c r="C179" s="21">
        <v>0</v>
      </c>
      <c r="D179" s="21">
        <v>0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>
        <f t="shared" ref="U179:U188" si="29">SUM(V179:W179)</f>
        <v>0</v>
      </c>
      <c r="V179" s="21"/>
      <c r="W179" s="2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idden="1" outlineLevel="1" x14ac:dyDescent="0.2">
      <c r="A180" s="19" t="s">
        <v>319</v>
      </c>
      <c r="B180" s="20" t="s">
        <v>320</v>
      </c>
      <c r="C180" s="21">
        <v>0</v>
      </c>
      <c r="D180" s="21">
        <v>0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>
        <f t="shared" si="29"/>
        <v>0</v>
      </c>
      <c r="V180" s="21"/>
      <c r="W180" s="2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25.5" hidden="1" outlineLevel="1" x14ac:dyDescent="0.2">
      <c r="A181" s="19" t="s">
        <v>321</v>
      </c>
      <c r="B181" s="20" t="s">
        <v>322</v>
      </c>
      <c r="C181" s="21">
        <v>0</v>
      </c>
      <c r="D181" s="21">
        <v>0</v>
      </c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>
        <f t="shared" si="29"/>
        <v>0</v>
      </c>
      <c r="V181" s="21"/>
      <c r="W181" s="2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idden="1" outlineLevel="1" x14ac:dyDescent="0.2">
      <c r="A182" s="19" t="s">
        <v>323</v>
      </c>
      <c r="B182" s="20" t="s">
        <v>324</v>
      </c>
      <c r="C182" s="21">
        <v>0</v>
      </c>
      <c r="D182" s="21">
        <v>0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>
        <f t="shared" si="29"/>
        <v>0</v>
      </c>
      <c r="V182" s="21"/>
      <c r="W182" s="2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idden="1" outlineLevel="1" x14ac:dyDescent="0.2">
      <c r="A183" s="19" t="s">
        <v>325</v>
      </c>
      <c r="B183" s="20" t="s">
        <v>326</v>
      </c>
      <c r="C183" s="21">
        <v>0</v>
      </c>
      <c r="D183" s="21">
        <v>0</v>
      </c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>
        <f t="shared" si="29"/>
        <v>0</v>
      </c>
      <c r="V183" s="21"/>
      <c r="W183" s="2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idden="1" outlineLevel="1" x14ac:dyDescent="0.2">
      <c r="A184" s="19" t="s">
        <v>327</v>
      </c>
      <c r="B184" s="20" t="s">
        <v>328</v>
      </c>
      <c r="C184" s="21">
        <v>0</v>
      </c>
      <c r="D184" s="21">
        <v>0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>
        <f t="shared" si="29"/>
        <v>0</v>
      </c>
      <c r="V184" s="21"/>
      <c r="W184" s="2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idden="1" outlineLevel="1" x14ac:dyDescent="0.2">
      <c r="A185" s="19" t="s">
        <v>329</v>
      </c>
      <c r="B185" s="20" t="s">
        <v>330</v>
      </c>
      <c r="C185" s="21">
        <v>0</v>
      </c>
      <c r="D185" s="21">
        <v>0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>
        <f t="shared" si="29"/>
        <v>0</v>
      </c>
      <c r="V185" s="21"/>
      <c r="W185" s="2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idden="1" outlineLevel="1" x14ac:dyDescent="0.2">
      <c r="A186" s="19" t="s">
        <v>331</v>
      </c>
      <c r="B186" s="20" t="s">
        <v>332</v>
      </c>
      <c r="C186" s="21">
        <v>0</v>
      </c>
      <c r="D186" s="21">
        <v>0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>
        <f t="shared" si="29"/>
        <v>0</v>
      </c>
      <c r="V186" s="21"/>
      <c r="W186" s="2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idden="1" outlineLevel="1" x14ac:dyDescent="0.2">
      <c r="A187" s="19" t="s">
        <v>333</v>
      </c>
      <c r="B187" s="20" t="s">
        <v>334</v>
      </c>
      <c r="C187" s="21">
        <v>0</v>
      </c>
      <c r="D187" s="21">
        <v>0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>
        <f t="shared" si="29"/>
        <v>0</v>
      </c>
      <c r="V187" s="21"/>
      <c r="W187" s="2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idden="1" outlineLevel="1" x14ac:dyDescent="0.2">
      <c r="A188" s="19" t="s">
        <v>335</v>
      </c>
      <c r="B188" s="20" t="s">
        <v>336</v>
      </c>
      <c r="C188" s="21">
        <v>0</v>
      </c>
      <c r="D188" s="21">
        <v>0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>
        <f t="shared" si="29"/>
        <v>0</v>
      </c>
      <c r="V188" s="21"/>
      <c r="W188" s="2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25.5" hidden="1" outlineLevel="1" x14ac:dyDescent="0.2">
      <c r="A189" s="19" t="s">
        <v>337</v>
      </c>
      <c r="B189" s="20" t="s">
        <v>338</v>
      </c>
      <c r="C189" s="21">
        <v>0</v>
      </c>
      <c r="D189" s="21">
        <v>0</v>
      </c>
      <c r="E189" s="21"/>
      <c r="F189" s="21"/>
      <c r="G189" s="21"/>
      <c r="H189" s="21">
        <f t="shared" ref="H189:U189" si="30">SUM(H190:H199)</f>
        <v>0</v>
      </c>
      <c r="I189" s="21">
        <f t="shared" si="30"/>
        <v>0</v>
      </c>
      <c r="J189" s="21">
        <f t="shared" si="30"/>
        <v>0</v>
      </c>
      <c r="K189" s="21">
        <f t="shared" si="30"/>
        <v>0</v>
      </c>
      <c r="L189" s="21">
        <f t="shared" si="30"/>
        <v>0</v>
      </c>
      <c r="M189" s="21">
        <f t="shared" si="30"/>
        <v>0</v>
      </c>
      <c r="N189" s="21">
        <f t="shared" si="30"/>
        <v>0</v>
      </c>
      <c r="O189" s="21">
        <f t="shared" si="30"/>
        <v>0</v>
      </c>
      <c r="P189" s="21">
        <f t="shared" si="30"/>
        <v>0</v>
      </c>
      <c r="Q189" s="21">
        <f t="shared" si="30"/>
        <v>0</v>
      </c>
      <c r="R189" s="21">
        <f t="shared" si="30"/>
        <v>0</v>
      </c>
      <c r="S189" s="21">
        <f t="shared" si="30"/>
        <v>0</v>
      </c>
      <c r="T189" s="21">
        <f t="shared" si="30"/>
        <v>0</v>
      </c>
      <c r="U189" s="21">
        <f t="shared" si="30"/>
        <v>0</v>
      </c>
      <c r="V189" s="21"/>
      <c r="W189" s="2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idden="1" outlineLevel="1" x14ac:dyDescent="0.2">
      <c r="A190" s="19" t="s">
        <v>339</v>
      </c>
      <c r="B190" s="20" t="s">
        <v>340</v>
      </c>
      <c r="C190" s="21">
        <v>0</v>
      </c>
      <c r="D190" s="21">
        <v>0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>
        <f t="shared" ref="U190:U199" si="31">SUM(V190:W190)</f>
        <v>0</v>
      </c>
      <c r="V190" s="21"/>
      <c r="W190" s="2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idden="1" outlineLevel="1" x14ac:dyDescent="0.2">
      <c r="A191" s="19" t="s">
        <v>341</v>
      </c>
      <c r="B191" s="20" t="s">
        <v>342</v>
      </c>
      <c r="C191" s="21">
        <v>0</v>
      </c>
      <c r="D191" s="21">
        <v>0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>
        <f t="shared" si="31"/>
        <v>0</v>
      </c>
      <c r="V191" s="21"/>
      <c r="W191" s="2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25.5" hidden="1" outlineLevel="1" x14ac:dyDescent="0.2">
      <c r="A192" s="19" t="s">
        <v>343</v>
      </c>
      <c r="B192" s="20" t="s">
        <v>344</v>
      </c>
      <c r="C192" s="21">
        <v>0</v>
      </c>
      <c r="D192" s="21">
        <v>0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>
        <f t="shared" si="31"/>
        <v>0</v>
      </c>
      <c r="V192" s="21"/>
      <c r="W192" s="2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idden="1" outlineLevel="1" x14ac:dyDescent="0.2">
      <c r="A193" s="19" t="s">
        <v>345</v>
      </c>
      <c r="B193" s="20" t="s">
        <v>346</v>
      </c>
      <c r="C193" s="21">
        <v>0</v>
      </c>
      <c r="D193" s="21">
        <v>0</v>
      </c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>
        <f t="shared" si="31"/>
        <v>0</v>
      </c>
      <c r="V193" s="21"/>
      <c r="W193" s="2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idden="1" outlineLevel="1" x14ac:dyDescent="0.2">
      <c r="A194" s="19" t="s">
        <v>347</v>
      </c>
      <c r="B194" s="20" t="s">
        <v>348</v>
      </c>
      <c r="C194" s="21">
        <v>0</v>
      </c>
      <c r="D194" s="21">
        <v>0</v>
      </c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>
        <f t="shared" si="31"/>
        <v>0</v>
      </c>
      <c r="V194" s="21"/>
      <c r="W194" s="2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idden="1" outlineLevel="1" x14ac:dyDescent="0.2">
      <c r="A195" s="19" t="s">
        <v>349</v>
      </c>
      <c r="B195" s="20" t="s">
        <v>350</v>
      </c>
      <c r="C195" s="21">
        <v>0</v>
      </c>
      <c r="D195" s="21">
        <v>0</v>
      </c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>
        <f t="shared" si="31"/>
        <v>0</v>
      </c>
      <c r="V195" s="21"/>
      <c r="W195" s="2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idden="1" outlineLevel="1" x14ac:dyDescent="0.2">
      <c r="A196" s="19" t="s">
        <v>351</v>
      </c>
      <c r="B196" s="20" t="s">
        <v>352</v>
      </c>
      <c r="C196" s="21">
        <v>0</v>
      </c>
      <c r="D196" s="21">
        <v>0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>
        <f t="shared" si="31"/>
        <v>0</v>
      </c>
      <c r="V196" s="21"/>
      <c r="W196" s="2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idden="1" outlineLevel="1" x14ac:dyDescent="0.2">
      <c r="A197" s="19" t="s">
        <v>353</v>
      </c>
      <c r="B197" s="20" t="s">
        <v>354</v>
      </c>
      <c r="C197" s="21">
        <v>0</v>
      </c>
      <c r="D197" s="21">
        <v>0</v>
      </c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>
        <f t="shared" si="31"/>
        <v>0</v>
      </c>
      <c r="V197" s="21"/>
      <c r="W197" s="2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idden="1" outlineLevel="1" x14ac:dyDescent="0.2">
      <c r="A198" s="19" t="s">
        <v>355</v>
      </c>
      <c r="B198" s="20" t="s">
        <v>356</v>
      </c>
      <c r="C198" s="21">
        <v>0</v>
      </c>
      <c r="D198" s="21">
        <v>0</v>
      </c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>
        <f t="shared" si="31"/>
        <v>0</v>
      </c>
      <c r="V198" s="21"/>
      <c r="W198" s="2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idden="1" outlineLevel="1" x14ac:dyDescent="0.2">
      <c r="A199" s="19" t="s">
        <v>357</v>
      </c>
      <c r="B199" s="20" t="s">
        <v>358</v>
      </c>
      <c r="C199" s="21">
        <v>0</v>
      </c>
      <c r="D199" s="21">
        <v>0</v>
      </c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>
        <f t="shared" si="31"/>
        <v>0</v>
      </c>
      <c r="V199" s="21"/>
      <c r="W199" s="2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idden="1" outlineLevel="1" x14ac:dyDescent="0.2">
      <c r="A200" s="19" t="s">
        <v>359</v>
      </c>
      <c r="B200" s="20" t="s">
        <v>360</v>
      </c>
      <c r="C200" s="21">
        <v>0</v>
      </c>
      <c r="D200" s="21">
        <v>0</v>
      </c>
      <c r="E200" s="21"/>
      <c r="F200" s="21"/>
      <c r="G200" s="21"/>
      <c r="H200" s="21">
        <f t="shared" ref="H200:U200" si="32">SUM(H201:H210)</f>
        <v>0</v>
      </c>
      <c r="I200" s="21">
        <f t="shared" si="32"/>
        <v>0</v>
      </c>
      <c r="J200" s="21">
        <f t="shared" si="32"/>
        <v>0</v>
      </c>
      <c r="K200" s="21">
        <f t="shared" si="32"/>
        <v>0</v>
      </c>
      <c r="L200" s="21">
        <f t="shared" si="32"/>
        <v>0</v>
      </c>
      <c r="M200" s="21">
        <f t="shared" si="32"/>
        <v>0</v>
      </c>
      <c r="N200" s="21">
        <f t="shared" si="32"/>
        <v>0</v>
      </c>
      <c r="O200" s="21">
        <f t="shared" si="32"/>
        <v>0</v>
      </c>
      <c r="P200" s="21">
        <f t="shared" si="32"/>
        <v>0</v>
      </c>
      <c r="Q200" s="21">
        <f t="shared" si="32"/>
        <v>0</v>
      </c>
      <c r="R200" s="21">
        <f t="shared" si="32"/>
        <v>0</v>
      </c>
      <c r="S200" s="21">
        <f t="shared" si="32"/>
        <v>0</v>
      </c>
      <c r="T200" s="21">
        <f t="shared" si="32"/>
        <v>0</v>
      </c>
      <c r="U200" s="21">
        <f t="shared" si="32"/>
        <v>0</v>
      </c>
      <c r="V200" s="21"/>
      <c r="W200" s="2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idden="1" outlineLevel="1" x14ac:dyDescent="0.2">
      <c r="A201" s="19" t="s">
        <v>361</v>
      </c>
      <c r="B201" s="20" t="s">
        <v>362</v>
      </c>
      <c r="C201" s="21">
        <v>0</v>
      </c>
      <c r="D201" s="21">
        <v>0</v>
      </c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>
        <f t="shared" ref="U201:U212" si="33">SUM(V201:W201)</f>
        <v>0</v>
      </c>
      <c r="V201" s="21"/>
      <c r="W201" s="2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idden="1" outlineLevel="1" x14ac:dyDescent="0.2">
      <c r="A202" s="19" t="s">
        <v>363</v>
      </c>
      <c r="B202" s="20" t="s">
        <v>364</v>
      </c>
      <c r="C202" s="21">
        <v>0</v>
      </c>
      <c r="D202" s="21">
        <v>0</v>
      </c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>
        <f t="shared" si="33"/>
        <v>0</v>
      </c>
      <c r="V202" s="21"/>
      <c r="W202" s="2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25.5" hidden="1" outlineLevel="1" x14ac:dyDescent="0.2">
      <c r="A203" s="19" t="s">
        <v>365</v>
      </c>
      <c r="B203" s="20" t="s">
        <v>366</v>
      </c>
      <c r="C203" s="21">
        <v>0</v>
      </c>
      <c r="D203" s="21">
        <v>0</v>
      </c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>
        <f t="shared" si="33"/>
        <v>0</v>
      </c>
      <c r="V203" s="21"/>
      <c r="W203" s="2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idden="1" outlineLevel="1" x14ac:dyDescent="0.2">
      <c r="A204" s="19" t="s">
        <v>367</v>
      </c>
      <c r="B204" s="20" t="s">
        <v>368</v>
      </c>
      <c r="C204" s="21">
        <v>0</v>
      </c>
      <c r="D204" s="21">
        <v>0</v>
      </c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>
        <f t="shared" si="33"/>
        <v>0</v>
      </c>
      <c r="V204" s="21"/>
      <c r="W204" s="2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idden="1" outlineLevel="1" x14ac:dyDescent="0.2">
      <c r="A205" s="19" t="s">
        <v>369</v>
      </c>
      <c r="B205" s="20" t="s">
        <v>370</v>
      </c>
      <c r="C205" s="21">
        <v>0</v>
      </c>
      <c r="D205" s="21">
        <v>0</v>
      </c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>
        <f t="shared" si="33"/>
        <v>0</v>
      </c>
      <c r="V205" s="21"/>
      <c r="W205" s="2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idden="1" outlineLevel="1" x14ac:dyDescent="0.2">
      <c r="A206" s="19" t="s">
        <v>371</v>
      </c>
      <c r="B206" s="20" t="s">
        <v>372</v>
      </c>
      <c r="C206" s="21">
        <v>0</v>
      </c>
      <c r="D206" s="21">
        <v>0</v>
      </c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>
        <f t="shared" si="33"/>
        <v>0</v>
      </c>
      <c r="V206" s="21"/>
      <c r="W206" s="2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idden="1" outlineLevel="1" x14ac:dyDescent="0.2">
      <c r="A207" s="19" t="s">
        <v>373</v>
      </c>
      <c r="B207" s="20" t="s">
        <v>374</v>
      </c>
      <c r="C207" s="21">
        <v>0</v>
      </c>
      <c r="D207" s="21">
        <v>0</v>
      </c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>
        <f t="shared" si="33"/>
        <v>0</v>
      </c>
      <c r="V207" s="21"/>
      <c r="W207" s="2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idden="1" outlineLevel="1" x14ac:dyDescent="0.2">
      <c r="A208" s="19" t="s">
        <v>375</v>
      </c>
      <c r="B208" s="20" t="s">
        <v>376</v>
      </c>
      <c r="C208" s="21">
        <v>0</v>
      </c>
      <c r="D208" s="21">
        <v>0</v>
      </c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>
        <f t="shared" si="33"/>
        <v>0</v>
      </c>
      <c r="V208" s="21"/>
      <c r="W208" s="2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idden="1" outlineLevel="1" x14ac:dyDescent="0.2">
      <c r="A209" s="19" t="s">
        <v>377</v>
      </c>
      <c r="B209" s="20" t="s">
        <v>378</v>
      </c>
      <c r="C209" s="21">
        <v>0</v>
      </c>
      <c r="D209" s="21">
        <v>0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>
        <f t="shared" si="33"/>
        <v>0</v>
      </c>
      <c r="V209" s="21"/>
      <c r="W209" s="2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idden="1" outlineLevel="1" x14ac:dyDescent="0.2">
      <c r="A210" s="19" t="s">
        <v>379</v>
      </c>
      <c r="B210" s="20" t="s">
        <v>380</v>
      </c>
      <c r="C210" s="21">
        <v>0</v>
      </c>
      <c r="D210" s="21">
        <v>0</v>
      </c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>
        <f t="shared" si="33"/>
        <v>0</v>
      </c>
      <c r="V210" s="21"/>
      <c r="W210" s="2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25.5" hidden="1" outlineLevel="1" x14ac:dyDescent="0.2">
      <c r="A211" s="19" t="s">
        <v>381</v>
      </c>
      <c r="B211" s="20" t="s">
        <v>382</v>
      </c>
      <c r="C211" s="21">
        <v>0</v>
      </c>
      <c r="D211" s="21">
        <v>0</v>
      </c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>
        <f t="shared" si="33"/>
        <v>0</v>
      </c>
      <c r="V211" s="21"/>
      <c r="W211" s="2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25.5" hidden="1" outlineLevel="1" x14ac:dyDescent="0.2">
      <c r="A212" s="19" t="s">
        <v>383</v>
      </c>
      <c r="B212" s="20" t="s">
        <v>384</v>
      </c>
      <c r="C212" s="21">
        <v>0</v>
      </c>
      <c r="D212" s="21">
        <v>0</v>
      </c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>
        <f t="shared" si="33"/>
        <v>0</v>
      </c>
      <c r="V212" s="21"/>
      <c r="W212" s="2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25.5" hidden="1" outlineLevel="1" x14ac:dyDescent="0.2">
      <c r="A213" s="19" t="s">
        <v>385</v>
      </c>
      <c r="B213" s="20" t="s">
        <v>386</v>
      </c>
      <c r="C213" s="21">
        <v>0</v>
      </c>
      <c r="D213" s="21">
        <v>0</v>
      </c>
      <c r="E213" s="21"/>
      <c r="F213" s="21"/>
      <c r="G213" s="21"/>
      <c r="H213" s="21">
        <f t="shared" ref="H213:U213" si="34">SUM(H214:H226)</f>
        <v>0</v>
      </c>
      <c r="I213" s="21">
        <f t="shared" si="34"/>
        <v>0</v>
      </c>
      <c r="J213" s="21">
        <f t="shared" si="34"/>
        <v>0</v>
      </c>
      <c r="K213" s="21">
        <f t="shared" si="34"/>
        <v>0</v>
      </c>
      <c r="L213" s="21">
        <f t="shared" si="34"/>
        <v>0</v>
      </c>
      <c r="M213" s="21">
        <f t="shared" si="34"/>
        <v>0</v>
      </c>
      <c r="N213" s="21">
        <f t="shared" si="34"/>
        <v>0</v>
      </c>
      <c r="O213" s="21">
        <f t="shared" si="34"/>
        <v>0</v>
      </c>
      <c r="P213" s="21">
        <f t="shared" si="34"/>
        <v>0</v>
      </c>
      <c r="Q213" s="21">
        <f t="shared" si="34"/>
        <v>0</v>
      </c>
      <c r="R213" s="21">
        <f t="shared" si="34"/>
        <v>0</v>
      </c>
      <c r="S213" s="21">
        <f t="shared" si="34"/>
        <v>0</v>
      </c>
      <c r="T213" s="21">
        <f t="shared" si="34"/>
        <v>0</v>
      </c>
      <c r="U213" s="21">
        <f t="shared" si="34"/>
        <v>0</v>
      </c>
      <c r="V213" s="21"/>
      <c r="W213" s="2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idden="1" outlineLevel="1" x14ac:dyDescent="0.2">
      <c r="A214" s="19" t="s">
        <v>387</v>
      </c>
      <c r="B214" s="20" t="s">
        <v>388</v>
      </c>
      <c r="C214" s="21">
        <v>0</v>
      </c>
      <c r="D214" s="21">
        <v>0</v>
      </c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>
        <f>SUM(V214:W214)</f>
        <v>0</v>
      </c>
      <c r="V214" s="21"/>
      <c r="W214" s="2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idden="1" outlineLevel="1" x14ac:dyDescent="0.2">
      <c r="A215" s="19" t="s">
        <v>389</v>
      </c>
      <c r="B215" s="20" t="s">
        <v>390</v>
      </c>
      <c r="C215" s="21">
        <v>0</v>
      </c>
      <c r="D215" s="21">
        <v>0</v>
      </c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>
        <f>SUM(V215:W215)</f>
        <v>0</v>
      </c>
      <c r="V215" s="21"/>
      <c r="W215" s="2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idden="1" outlineLevel="1" x14ac:dyDescent="0.2">
      <c r="A216" s="19"/>
      <c r="B216" s="30" t="s">
        <v>391</v>
      </c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idden="1" outlineLevel="1" x14ac:dyDescent="0.2">
      <c r="A217" s="19"/>
      <c r="B217" s="30" t="s">
        <v>392</v>
      </c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idden="1" outlineLevel="1" x14ac:dyDescent="0.2">
      <c r="A218" s="19" t="s">
        <v>393</v>
      </c>
      <c r="B218" s="20" t="s">
        <v>394</v>
      </c>
      <c r="C218" s="21">
        <v>0</v>
      </c>
      <c r="D218" s="21">
        <v>0</v>
      </c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>
        <f t="shared" ref="U218:U228" si="35">SUM(V218:W218)</f>
        <v>0</v>
      </c>
      <c r="V218" s="21"/>
      <c r="W218" s="2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idden="1" outlineLevel="1" x14ac:dyDescent="0.2">
      <c r="A219" s="19" t="s">
        <v>395</v>
      </c>
      <c r="B219" s="20" t="s">
        <v>396</v>
      </c>
      <c r="C219" s="21">
        <v>0</v>
      </c>
      <c r="D219" s="21">
        <v>0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>
        <f t="shared" si="35"/>
        <v>0</v>
      </c>
      <c r="V219" s="21"/>
      <c r="W219" s="2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idden="1" outlineLevel="1" x14ac:dyDescent="0.2">
      <c r="A220" s="19" t="s">
        <v>397</v>
      </c>
      <c r="B220" s="20" t="s">
        <v>398</v>
      </c>
      <c r="C220" s="21">
        <v>0</v>
      </c>
      <c r="D220" s="21">
        <v>0</v>
      </c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>
        <f t="shared" si="35"/>
        <v>0</v>
      </c>
      <c r="V220" s="21"/>
      <c r="W220" s="2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idden="1" outlineLevel="1" x14ac:dyDescent="0.2">
      <c r="A221" s="19" t="s">
        <v>399</v>
      </c>
      <c r="B221" s="20" t="s">
        <v>400</v>
      </c>
      <c r="C221" s="21">
        <v>0</v>
      </c>
      <c r="D221" s="21">
        <v>0</v>
      </c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>
        <f t="shared" si="35"/>
        <v>0</v>
      </c>
      <c r="V221" s="21"/>
      <c r="W221" s="2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idden="1" outlineLevel="1" x14ac:dyDescent="0.2">
      <c r="A222" s="19" t="s">
        <v>401</v>
      </c>
      <c r="B222" s="20" t="s">
        <v>402</v>
      </c>
      <c r="C222" s="21">
        <v>0</v>
      </c>
      <c r="D222" s="21">
        <v>0</v>
      </c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>
        <f t="shared" si="35"/>
        <v>0</v>
      </c>
      <c r="V222" s="21"/>
      <c r="W222" s="2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idden="1" outlineLevel="1" x14ac:dyDescent="0.2">
      <c r="A223" s="19" t="s">
        <v>403</v>
      </c>
      <c r="B223" s="20" t="s">
        <v>404</v>
      </c>
      <c r="C223" s="21">
        <v>0</v>
      </c>
      <c r="D223" s="21">
        <v>0</v>
      </c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>
        <f t="shared" si="35"/>
        <v>0</v>
      </c>
      <c r="V223" s="21"/>
      <c r="W223" s="2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idden="1" outlineLevel="1" x14ac:dyDescent="0.2">
      <c r="A224" s="19" t="s">
        <v>405</v>
      </c>
      <c r="B224" s="20" t="s">
        <v>406</v>
      </c>
      <c r="C224" s="21">
        <v>0</v>
      </c>
      <c r="D224" s="21">
        <v>0</v>
      </c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>
        <f t="shared" si="35"/>
        <v>0</v>
      </c>
      <c r="V224" s="21"/>
      <c r="W224" s="2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idden="1" outlineLevel="1" x14ac:dyDescent="0.2">
      <c r="A225" s="19" t="s">
        <v>407</v>
      </c>
      <c r="B225" s="20" t="s">
        <v>408</v>
      </c>
      <c r="C225" s="21">
        <v>0</v>
      </c>
      <c r="D225" s="21">
        <v>0</v>
      </c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>
        <f t="shared" si="35"/>
        <v>0</v>
      </c>
      <c r="V225" s="21"/>
      <c r="W225" s="2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idden="1" outlineLevel="1" x14ac:dyDescent="0.2">
      <c r="A226" s="19" t="s">
        <v>409</v>
      </c>
      <c r="B226" s="20" t="s">
        <v>410</v>
      </c>
      <c r="C226" s="21">
        <v>0</v>
      </c>
      <c r="D226" s="21">
        <v>0</v>
      </c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>
        <f t="shared" si="35"/>
        <v>0</v>
      </c>
      <c r="V226" s="21"/>
      <c r="W226" s="2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idden="1" outlineLevel="1" x14ac:dyDescent="0.2">
      <c r="A227" s="19" t="s">
        <v>411</v>
      </c>
      <c r="B227" s="20" t="s">
        <v>412</v>
      </c>
      <c r="C227" s="21">
        <v>0</v>
      </c>
      <c r="D227" s="21">
        <v>0</v>
      </c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>
        <f t="shared" si="35"/>
        <v>0</v>
      </c>
      <c r="V227" s="21"/>
      <c r="W227" s="2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idden="1" outlineLevel="1" x14ac:dyDescent="0.2">
      <c r="A228" s="19" t="s">
        <v>413</v>
      </c>
      <c r="B228" s="20" t="s">
        <v>414</v>
      </c>
      <c r="C228" s="21">
        <v>0</v>
      </c>
      <c r="D228" s="21">
        <v>0</v>
      </c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>
        <f t="shared" si="35"/>
        <v>0</v>
      </c>
      <c r="V228" s="21"/>
      <c r="W228" s="2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idden="1" outlineLevel="1" x14ac:dyDescent="0.2">
      <c r="A229" s="19" t="s">
        <v>415</v>
      </c>
      <c r="B229" s="20" t="s">
        <v>416</v>
      </c>
      <c r="C229" s="21">
        <v>0</v>
      </c>
      <c r="D229" s="21">
        <v>0</v>
      </c>
      <c r="E229" s="21"/>
      <c r="F229" s="21"/>
      <c r="G229" s="21"/>
      <c r="H229" s="21">
        <f t="shared" ref="H229:U229" si="36">SUM(H230:H240)</f>
        <v>0</v>
      </c>
      <c r="I229" s="21">
        <f t="shared" si="36"/>
        <v>0</v>
      </c>
      <c r="J229" s="21">
        <f t="shared" si="36"/>
        <v>0</v>
      </c>
      <c r="K229" s="21">
        <f t="shared" si="36"/>
        <v>0</v>
      </c>
      <c r="L229" s="21">
        <f t="shared" si="36"/>
        <v>0</v>
      </c>
      <c r="M229" s="21">
        <f t="shared" si="36"/>
        <v>0</v>
      </c>
      <c r="N229" s="21">
        <f t="shared" si="36"/>
        <v>0</v>
      </c>
      <c r="O229" s="21">
        <f t="shared" si="36"/>
        <v>0</v>
      </c>
      <c r="P229" s="21">
        <f t="shared" si="36"/>
        <v>0</v>
      </c>
      <c r="Q229" s="21">
        <f t="shared" si="36"/>
        <v>0</v>
      </c>
      <c r="R229" s="21">
        <f t="shared" si="36"/>
        <v>0</v>
      </c>
      <c r="S229" s="21">
        <f t="shared" si="36"/>
        <v>0</v>
      </c>
      <c r="T229" s="21">
        <f t="shared" si="36"/>
        <v>0</v>
      </c>
      <c r="U229" s="21">
        <f t="shared" si="36"/>
        <v>0</v>
      </c>
      <c r="V229" s="21"/>
      <c r="W229" s="2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idden="1" outlineLevel="1" x14ac:dyDescent="0.2">
      <c r="A230" s="19" t="s">
        <v>417</v>
      </c>
      <c r="B230" s="20" t="s">
        <v>418</v>
      </c>
      <c r="C230" s="21">
        <v>0</v>
      </c>
      <c r="D230" s="21">
        <v>0</v>
      </c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>
        <f t="shared" ref="U230:U241" si="37">SUM(V230:W230)</f>
        <v>0</v>
      </c>
      <c r="V230" s="21"/>
      <c r="W230" s="2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idden="1" outlineLevel="1" x14ac:dyDescent="0.2">
      <c r="A231" s="19" t="s">
        <v>419</v>
      </c>
      <c r="B231" s="20" t="s">
        <v>912</v>
      </c>
      <c r="C231" s="21">
        <v>0</v>
      </c>
      <c r="D231" s="21">
        <v>0</v>
      </c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>
        <f t="shared" si="37"/>
        <v>0</v>
      </c>
      <c r="V231" s="21"/>
      <c r="W231" s="2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idden="1" outlineLevel="1" x14ac:dyDescent="0.2">
      <c r="A232" s="19" t="s">
        <v>421</v>
      </c>
      <c r="B232" s="20" t="s">
        <v>422</v>
      </c>
      <c r="C232" s="21">
        <v>0</v>
      </c>
      <c r="D232" s="21">
        <v>0</v>
      </c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>
        <f t="shared" si="37"/>
        <v>0</v>
      </c>
      <c r="V232" s="21"/>
      <c r="W232" s="2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idden="1" outlineLevel="1" x14ac:dyDescent="0.2">
      <c r="A233" s="19" t="s">
        <v>423</v>
      </c>
      <c r="B233" s="20" t="s">
        <v>913</v>
      </c>
      <c r="C233" s="21">
        <v>0</v>
      </c>
      <c r="D233" s="21">
        <v>0</v>
      </c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>
        <f t="shared" si="37"/>
        <v>0</v>
      </c>
      <c r="V233" s="21"/>
      <c r="W233" s="2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idden="1" outlineLevel="1" x14ac:dyDescent="0.2">
      <c r="A234" s="19" t="s">
        <v>425</v>
      </c>
      <c r="B234" s="20" t="s">
        <v>426</v>
      </c>
      <c r="C234" s="21">
        <v>0</v>
      </c>
      <c r="D234" s="21">
        <v>0</v>
      </c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>
        <f t="shared" si="37"/>
        <v>0</v>
      </c>
      <c r="V234" s="21"/>
      <c r="W234" s="2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idden="1" outlineLevel="1" x14ac:dyDescent="0.2">
      <c r="A235" s="19" t="s">
        <v>427</v>
      </c>
      <c r="B235" s="20" t="s">
        <v>428</v>
      </c>
      <c r="C235" s="21">
        <v>0</v>
      </c>
      <c r="D235" s="21">
        <v>0</v>
      </c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>
        <f t="shared" si="37"/>
        <v>0</v>
      </c>
      <c r="V235" s="21"/>
      <c r="W235" s="2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idden="1" outlineLevel="1" x14ac:dyDescent="0.2">
      <c r="A236" s="19" t="s">
        <v>429</v>
      </c>
      <c r="B236" s="20" t="s">
        <v>430</v>
      </c>
      <c r="C236" s="21">
        <v>0</v>
      </c>
      <c r="D236" s="21">
        <v>0</v>
      </c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>
        <f t="shared" si="37"/>
        <v>0</v>
      </c>
      <c r="V236" s="21"/>
      <c r="W236" s="2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idden="1" outlineLevel="1" x14ac:dyDescent="0.2">
      <c r="A237" s="19" t="s">
        <v>431</v>
      </c>
      <c r="B237" s="20" t="s">
        <v>432</v>
      </c>
      <c r="C237" s="21">
        <v>0</v>
      </c>
      <c r="D237" s="21">
        <v>0</v>
      </c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>
        <f t="shared" si="37"/>
        <v>0</v>
      </c>
      <c r="V237" s="21"/>
      <c r="W237" s="2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idden="1" outlineLevel="1" x14ac:dyDescent="0.2">
      <c r="A238" s="19" t="s">
        <v>433</v>
      </c>
      <c r="B238" s="20" t="s">
        <v>434</v>
      </c>
      <c r="C238" s="21">
        <v>0</v>
      </c>
      <c r="D238" s="21">
        <v>0</v>
      </c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>
        <f t="shared" si="37"/>
        <v>0</v>
      </c>
      <c r="V238" s="21"/>
      <c r="W238" s="2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idden="1" outlineLevel="1" x14ac:dyDescent="0.2">
      <c r="A239" s="19" t="s">
        <v>435</v>
      </c>
      <c r="B239" s="20" t="s">
        <v>436</v>
      </c>
      <c r="C239" s="21">
        <v>0</v>
      </c>
      <c r="D239" s="21">
        <v>0</v>
      </c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>
        <f t="shared" si="37"/>
        <v>0</v>
      </c>
      <c r="V239" s="21"/>
      <c r="W239" s="2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idden="1" outlineLevel="1" x14ac:dyDescent="0.2">
      <c r="A240" s="19" t="s">
        <v>437</v>
      </c>
      <c r="B240" s="20" t="s">
        <v>438</v>
      </c>
      <c r="C240" s="21">
        <v>0</v>
      </c>
      <c r="D240" s="21">
        <v>0</v>
      </c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>
        <f t="shared" si="37"/>
        <v>0</v>
      </c>
      <c r="V240" s="21"/>
      <c r="W240" s="2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idden="1" outlineLevel="1" x14ac:dyDescent="0.2">
      <c r="A241" s="19" t="s">
        <v>439</v>
      </c>
      <c r="B241" s="20" t="s">
        <v>440</v>
      </c>
      <c r="C241" s="21">
        <v>0</v>
      </c>
      <c r="D241" s="21">
        <v>0</v>
      </c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>
        <f t="shared" si="37"/>
        <v>0</v>
      </c>
      <c r="V241" s="21"/>
      <c r="W241" s="2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s="29" customFormat="1" ht="25.5" hidden="1" x14ac:dyDescent="0.2">
      <c r="A242" s="26" t="s">
        <v>441</v>
      </c>
      <c r="B242" s="27" t="s">
        <v>442</v>
      </c>
      <c r="C242" s="28">
        <v>0</v>
      </c>
      <c r="D242" s="28">
        <v>0</v>
      </c>
      <c r="E242" s="28"/>
      <c r="F242" s="28"/>
      <c r="G242" s="28"/>
      <c r="H242" s="28">
        <f t="shared" ref="H242:U242" si="38">+H174+H176+H177+H178+H189+H200+H211+H213+H227+H228+H229+H241</f>
        <v>0</v>
      </c>
      <c r="I242" s="28">
        <f t="shared" si="38"/>
        <v>0</v>
      </c>
      <c r="J242" s="28">
        <f t="shared" si="38"/>
        <v>0</v>
      </c>
      <c r="K242" s="28">
        <f t="shared" si="38"/>
        <v>0</v>
      </c>
      <c r="L242" s="28">
        <f t="shared" si="38"/>
        <v>0</v>
      </c>
      <c r="M242" s="28">
        <f t="shared" si="38"/>
        <v>0</v>
      </c>
      <c r="N242" s="28">
        <f t="shared" si="38"/>
        <v>0</v>
      </c>
      <c r="O242" s="28">
        <f t="shared" si="38"/>
        <v>0</v>
      </c>
      <c r="P242" s="28">
        <f t="shared" si="38"/>
        <v>0</v>
      </c>
      <c r="Q242" s="28">
        <f t="shared" si="38"/>
        <v>0</v>
      </c>
      <c r="R242" s="28">
        <f t="shared" si="38"/>
        <v>0</v>
      </c>
      <c r="S242" s="28">
        <f t="shared" si="38"/>
        <v>0</v>
      </c>
      <c r="T242" s="28">
        <f t="shared" si="38"/>
        <v>0</v>
      </c>
      <c r="U242" s="28">
        <f t="shared" si="38"/>
        <v>0</v>
      </c>
      <c r="V242" s="21"/>
      <c r="W242" s="21">
        <f>SUM(X242:Y242)</f>
        <v>0</v>
      </c>
    </row>
    <row r="243" spans="1:44" hidden="1" x14ac:dyDescent="0.2">
      <c r="A243" s="19" t="s">
        <v>443</v>
      </c>
      <c r="B243" s="20" t="s">
        <v>444</v>
      </c>
      <c r="C243" s="21">
        <v>0</v>
      </c>
      <c r="D243" s="21">
        <v>0</v>
      </c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>
        <f t="shared" ref="U243:U250" si="39">SUM(V243:W243)</f>
        <v>0</v>
      </c>
      <c r="V243" s="21"/>
      <c r="W243" s="2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idden="1" x14ac:dyDescent="0.2">
      <c r="A244" s="19" t="s">
        <v>445</v>
      </c>
      <c r="B244" s="20" t="s">
        <v>446</v>
      </c>
      <c r="C244" s="21">
        <v>0</v>
      </c>
      <c r="D244" s="21">
        <v>0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>
        <f t="shared" si="39"/>
        <v>0</v>
      </c>
      <c r="V244" s="21"/>
      <c r="W244" s="2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idden="1" x14ac:dyDescent="0.2">
      <c r="A245" s="19" t="s">
        <v>447</v>
      </c>
      <c r="B245" s="20" t="s">
        <v>448</v>
      </c>
      <c r="C245" s="21">
        <v>0</v>
      </c>
      <c r="D245" s="21">
        <v>0</v>
      </c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>
        <f t="shared" si="39"/>
        <v>0</v>
      </c>
      <c r="V245" s="21"/>
      <c r="W245" s="2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idden="1" x14ac:dyDescent="0.2">
      <c r="A246" s="19" t="s">
        <v>449</v>
      </c>
      <c r="B246" s="20" t="s">
        <v>450</v>
      </c>
      <c r="C246" s="21">
        <v>0</v>
      </c>
      <c r="D246" s="21">
        <v>0</v>
      </c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>
        <f t="shared" si="39"/>
        <v>0</v>
      </c>
      <c r="V246" s="21"/>
      <c r="W246" s="2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idden="1" x14ac:dyDescent="0.2">
      <c r="A247" s="19" t="s">
        <v>451</v>
      </c>
      <c r="B247" s="20" t="s">
        <v>452</v>
      </c>
      <c r="C247" s="21">
        <v>0</v>
      </c>
      <c r="D247" s="21">
        <v>0</v>
      </c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>
        <f t="shared" si="39"/>
        <v>0</v>
      </c>
      <c r="V247" s="21"/>
      <c r="W247" s="2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idden="1" x14ac:dyDescent="0.2">
      <c r="A248" s="19" t="s">
        <v>453</v>
      </c>
      <c r="B248" s="20" t="s">
        <v>454</v>
      </c>
      <c r="C248" s="21">
        <v>0</v>
      </c>
      <c r="D248" s="21">
        <v>0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>
        <f t="shared" si="39"/>
        <v>0</v>
      </c>
      <c r="V248" s="21"/>
      <c r="W248" s="2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idden="1" x14ac:dyDescent="0.2">
      <c r="A249" s="19" t="s">
        <v>455</v>
      </c>
      <c r="B249" s="20" t="s">
        <v>456</v>
      </c>
      <c r="C249" s="21">
        <v>0</v>
      </c>
      <c r="D249" s="21">
        <v>0</v>
      </c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>
        <f t="shared" si="39"/>
        <v>0</v>
      </c>
      <c r="V249" s="21"/>
      <c r="W249" s="2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idden="1" x14ac:dyDescent="0.2">
      <c r="A250" s="19" t="s">
        <v>457</v>
      </c>
      <c r="B250" s="20" t="s">
        <v>458</v>
      </c>
      <c r="C250" s="21">
        <v>0</v>
      </c>
      <c r="D250" s="21">
        <v>0</v>
      </c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>
        <f t="shared" si="39"/>
        <v>0</v>
      </c>
      <c r="V250" s="21"/>
      <c r="W250" s="2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s="29" customFormat="1" ht="22.5" hidden="1" customHeight="1" x14ac:dyDescent="0.2">
      <c r="A251" s="26" t="s">
        <v>459</v>
      </c>
      <c r="B251" s="27" t="s">
        <v>460</v>
      </c>
      <c r="C251" s="28">
        <v>0</v>
      </c>
      <c r="D251" s="28">
        <v>0</v>
      </c>
      <c r="E251" s="28"/>
      <c r="F251" s="28"/>
      <c r="G251" s="28"/>
      <c r="H251" s="28">
        <f t="shared" ref="H251:U251" si="40">+H243+H244+H246+H247+H248+H249+H250</f>
        <v>0</v>
      </c>
      <c r="I251" s="28">
        <f t="shared" si="40"/>
        <v>0</v>
      </c>
      <c r="J251" s="28">
        <f t="shared" si="40"/>
        <v>0</v>
      </c>
      <c r="K251" s="28">
        <f t="shared" si="40"/>
        <v>0</v>
      </c>
      <c r="L251" s="28">
        <f t="shared" si="40"/>
        <v>0</v>
      </c>
      <c r="M251" s="28">
        <f t="shared" si="40"/>
        <v>0</v>
      </c>
      <c r="N251" s="28">
        <f t="shared" si="40"/>
        <v>0</v>
      </c>
      <c r="O251" s="28">
        <f t="shared" si="40"/>
        <v>0</v>
      </c>
      <c r="P251" s="28">
        <f t="shared" si="40"/>
        <v>0</v>
      </c>
      <c r="Q251" s="28">
        <f t="shared" si="40"/>
        <v>0</v>
      </c>
      <c r="R251" s="28">
        <f t="shared" si="40"/>
        <v>0</v>
      </c>
      <c r="S251" s="28">
        <f t="shared" si="40"/>
        <v>0</v>
      </c>
      <c r="T251" s="28">
        <f t="shared" si="40"/>
        <v>0</v>
      </c>
      <c r="U251" s="28">
        <f t="shared" si="40"/>
        <v>0</v>
      </c>
      <c r="V251" s="21"/>
      <c r="W251" s="21">
        <f>SUM(X251:Y251)</f>
        <v>0</v>
      </c>
    </row>
    <row r="252" spans="1:44" hidden="1" x14ac:dyDescent="0.2">
      <c r="A252" s="19" t="s">
        <v>461</v>
      </c>
      <c r="B252" s="20" t="s">
        <v>462</v>
      </c>
      <c r="C252" s="21">
        <v>0</v>
      </c>
      <c r="D252" s="21">
        <v>0</v>
      </c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>
        <f>SUM(V252:W252)</f>
        <v>0</v>
      </c>
      <c r="V252" s="21"/>
      <c r="W252" s="2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idden="1" x14ac:dyDescent="0.2">
      <c r="A253" s="19" t="s">
        <v>463</v>
      </c>
      <c r="B253" s="20" t="s">
        <v>464</v>
      </c>
      <c r="C253" s="21">
        <v>0</v>
      </c>
      <c r="D253" s="21">
        <v>0</v>
      </c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>
        <f>SUM(V253:W253)</f>
        <v>0</v>
      </c>
      <c r="V253" s="21"/>
      <c r="W253" s="2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idden="1" x14ac:dyDescent="0.2">
      <c r="A254" s="19" t="s">
        <v>465</v>
      </c>
      <c r="B254" s="20" t="s">
        <v>466</v>
      </c>
      <c r="C254" s="21">
        <v>0</v>
      </c>
      <c r="D254" s="21">
        <v>0</v>
      </c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>
        <f>SUM(V254:W254)</f>
        <v>0</v>
      </c>
      <c r="V254" s="21"/>
      <c r="W254" s="2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idden="1" x14ac:dyDescent="0.2">
      <c r="A255" s="19" t="s">
        <v>467</v>
      </c>
      <c r="B255" s="20" t="s">
        <v>468</v>
      </c>
      <c r="C255" s="21">
        <v>0</v>
      </c>
      <c r="D255" s="21">
        <v>0</v>
      </c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>
        <f>SUM(V255:W255)</f>
        <v>0</v>
      </c>
      <c r="V255" s="21"/>
      <c r="W255" s="2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s="29" customFormat="1" ht="22.5" hidden="1" customHeight="1" x14ac:dyDescent="0.2">
      <c r="A256" s="26" t="s">
        <v>469</v>
      </c>
      <c r="B256" s="27" t="s">
        <v>470</v>
      </c>
      <c r="C256" s="28">
        <v>0</v>
      </c>
      <c r="D256" s="28">
        <v>0</v>
      </c>
      <c r="E256" s="28"/>
      <c r="F256" s="28"/>
      <c r="G256" s="28"/>
      <c r="H256" s="28">
        <f t="shared" ref="H256:U256" si="41">SUM(H252:H255)</f>
        <v>0</v>
      </c>
      <c r="I256" s="28">
        <f t="shared" si="41"/>
        <v>0</v>
      </c>
      <c r="J256" s="28">
        <f t="shared" si="41"/>
        <v>0</v>
      </c>
      <c r="K256" s="28">
        <f t="shared" si="41"/>
        <v>0</v>
      </c>
      <c r="L256" s="28">
        <f t="shared" si="41"/>
        <v>0</v>
      </c>
      <c r="M256" s="28">
        <f t="shared" si="41"/>
        <v>0</v>
      </c>
      <c r="N256" s="28">
        <f t="shared" si="41"/>
        <v>0</v>
      </c>
      <c r="O256" s="28">
        <f t="shared" si="41"/>
        <v>0</v>
      </c>
      <c r="P256" s="28">
        <f t="shared" si="41"/>
        <v>0</v>
      </c>
      <c r="Q256" s="28">
        <f t="shared" si="41"/>
        <v>0</v>
      </c>
      <c r="R256" s="28">
        <f t="shared" si="41"/>
        <v>0</v>
      </c>
      <c r="S256" s="28">
        <f t="shared" si="41"/>
        <v>0</v>
      </c>
      <c r="T256" s="28">
        <f t="shared" si="41"/>
        <v>0</v>
      </c>
      <c r="U256" s="28">
        <f t="shared" si="41"/>
        <v>0</v>
      </c>
      <c r="V256" s="21"/>
      <c r="W256" s="21">
        <f>SUM(X256:Y256)</f>
        <v>0</v>
      </c>
    </row>
    <row r="257" spans="1:44" ht="25.5" hidden="1" outlineLevel="1" x14ac:dyDescent="0.2">
      <c r="A257" s="19" t="s">
        <v>471</v>
      </c>
      <c r="B257" s="20" t="s">
        <v>472</v>
      </c>
      <c r="C257" s="21">
        <v>0</v>
      </c>
      <c r="D257" s="21">
        <v>0</v>
      </c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>
        <f>SUM(V257:W257)</f>
        <v>0</v>
      </c>
      <c r="V257" s="21"/>
      <c r="W257" s="2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25.5" hidden="1" outlineLevel="1" x14ac:dyDescent="0.2">
      <c r="A258" s="19" t="s">
        <v>473</v>
      </c>
      <c r="B258" s="20" t="s">
        <v>474</v>
      </c>
      <c r="C258" s="21">
        <v>0</v>
      </c>
      <c r="D258" s="21">
        <v>0</v>
      </c>
      <c r="E258" s="21"/>
      <c r="F258" s="21"/>
      <c r="G258" s="21"/>
      <c r="H258" s="21">
        <f t="shared" ref="H258:U258" si="42">SUM(H259:H268)</f>
        <v>0</v>
      </c>
      <c r="I258" s="21">
        <f t="shared" si="42"/>
        <v>0</v>
      </c>
      <c r="J258" s="21">
        <f t="shared" si="42"/>
        <v>0</v>
      </c>
      <c r="K258" s="21">
        <f t="shared" si="42"/>
        <v>0</v>
      </c>
      <c r="L258" s="21">
        <f t="shared" si="42"/>
        <v>0</v>
      </c>
      <c r="M258" s="21">
        <f t="shared" si="42"/>
        <v>0</v>
      </c>
      <c r="N258" s="21">
        <f t="shared" si="42"/>
        <v>0</v>
      </c>
      <c r="O258" s="21">
        <f t="shared" si="42"/>
        <v>0</v>
      </c>
      <c r="P258" s="21">
        <f t="shared" si="42"/>
        <v>0</v>
      </c>
      <c r="Q258" s="21">
        <f t="shared" si="42"/>
        <v>0</v>
      </c>
      <c r="R258" s="21">
        <f t="shared" si="42"/>
        <v>0</v>
      </c>
      <c r="S258" s="21">
        <f t="shared" si="42"/>
        <v>0</v>
      </c>
      <c r="T258" s="21">
        <f t="shared" si="42"/>
        <v>0</v>
      </c>
      <c r="U258" s="21">
        <f t="shared" si="42"/>
        <v>0</v>
      </c>
      <c r="V258" s="21"/>
      <c r="W258" s="2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idden="1" outlineLevel="1" x14ac:dyDescent="0.2">
      <c r="A259" s="19" t="s">
        <v>475</v>
      </c>
      <c r="B259" s="20" t="s">
        <v>476</v>
      </c>
      <c r="C259" s="21">
        <v>0</v>
      </c>
      <c r="D259" s="21">
        <v>0</v>
      </c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>
        <f t="shared" ref="U259:U268" si="43">SUM(V259:W259)</f>
        <v>0</v>
      </c>
      <c r="V259" s="21"/>
      <c r="W259" s="2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idden="1" outlineLevel="1" x14ac:dyDescent="0.2">
      <c r="A260" s="19" t="s">
        <v>477</v>
      </c>
      <c r="B260" s="20" t="s">
        <v>478</v>
      </c>
      <c r="C260" s="21">
        <v>0</v>
      </c>
      <c r="D260" s="21">
        <v>0</v>
      </c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>
        <f t="shared" si="43"/>
        <v>0</v>
      </c>
      <c r="V260" s="21"/>
      <c r="W260" s="2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25.5" hidden="1" outlineLevel="1" x14ac:dyDescent="0.2">
      <c r="A261" s="19" t="s">
        <v>479</v>
      </c>
      <c r="B261" s="20" t="s">
        <v>480</v>
      </c>
      <c r="C261" s="21">
        <v>0</v>
      </c>
      <c r="D261" s="21">
        <v>0</v>
      </c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>
        <f t="shared" si="43"/>
        <v>0</v>
      </c>
      <c r="V261" s="21"/>
      <c r="W261" s="2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idden="1" outlineLevel="1" x14ac:dyDescent="0.2">
      <c r="A262" s="19" t="s">
        <v>481</v>
      </c>
      <c r="B262" s="20" t="s">
        <v>482</v>
      </c>
      <c r="C262" s="21">
        <v>0</v>
      </c>
      <c r="D262" s="21">
        <v>0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>
        <f t="shared" si="43"/>
        <v>0</v>
      </c>
      <c r="V262" s="21"/>
      <c r="W262" s="2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idden="1" outlineLevel="1" x14ac:dyDescent="0.2">
      <c r="A263" s="19" t="s">
        <v>483</v>
      </c>
      <c r="B263" s="20" t="s">
        <v>484</v>
      </c>
      <c r="C263" s="21">
        <v>0</v>
      </c>
      <c r="D263" s="21">
        <v>0</v>
      </c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>
        <f t="shared" si="43"/>
        <v>0</v>
      </c>
      <c r="V263" s="21"/>
      <c r="W263" s="2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idden="1" outlineLevel="1" x14ac:dyDescent="0.2">
      <c r="A264" s="19" t="s">
        <v>485</v>
      </c>
      <c r="B264" s="20" t="s">
        <v>486</v>
      </c>
      <c r="C264" s="21">
        <v>0</v>
      </c>
      <c r="D264" s="21">
        <v>0</v>
      </c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>
        <f t="shared" si="43"/>
        <v>0</v>
      </c>
      <c r="V264" s="21"/>
      <c r="W264" s="2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idden="1" outlineLevel="1" x14ac:dyDescent="0.2">
      <c r="A265" s="19" t="s">
        <v>487</v>
      </c>
      <c r="B265" s="20" t="s">
        <v>488</v>
      </c>
      <c r="C265" s="21">
        <v>0</v>
      </c>
      <c r="D265" s="21">
        <v>0</v>
      </c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>
        <f t="shared" si="43"/>
        <v>0</v>
      </c>
      <c r="V265" s="21"/>
      <c r="W265" s="2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idden="1" outlineLevel="1" x14ac:dyDescent="0.2">
      <c r="A266" s="19" t="s">
        <v>489</v>
      </c>
      <c r="B266" s="20" t="s">
        <v>490</v>
      </c>
      <c r="C266" s="21">
        <v>0</v>
      </c>
      <c r="D266" s="21">
        <v>0</v>
      </c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>
        <f t="shared" si="43"/>
        <v>0</v>
      </c>
      <c r="V266" s="21"/>
      <c r="W266" s="2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idden="1" outlineLevel="1" x14ac:dyDescent="0.2">
      <c r="A267" s="19" t="s">
        <v>491</v>
      </c>
      <c r="B267" s="20" t="s">
        <v>492</v>
      </c>
      <c r="C267" s="21">
        <v>0</v>
      </c>
      <c r="D267" s="21">
        <v>0</v>
      </c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>
        <f t="shared" si="43"/>
        <v>0</v>
      </c>
      <c r="V267" s="21"/>
      <c r="W267" s="2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idden="1" outlineLevel="1" x14ac:dyDescent="0.2">
      <c r="A268" s="19" t="s">
        <v>493</v>
      </c>
      <c r="B268" s="20" t="s">
        <v>494</v>
      </c>
      <c r="C268" s="21">
        <v>0</v>
      </c>
      <c r="D268" s="21">
        <v>0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>
        <f t="shared" si="43"/>
        <v>0</v>
      </c>
      <c r="V268" s="21"/>
      <c r="W268" s="2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25.5" hidden="1" outlineLevel="1" x14ac:dyDescent="0.2">
      <c r="A269" s="19" t="s">
        <v>495</v>
      </c>
      <c r="B269" s="20" t="s">
        <v>496</v>
      </c>
      <c r="C269" s="21">
        <v>0</v>
      </c>
      <c r="D269" s="21">
        <v>0</v>
      </c>
      <c r="E269" s="21"/>
      <c r="F269" s="21"/>
      <c r="G269" s="21"/>
      <c r="H269" s="21">
        <f t="shared" ref="H269:U269" si="44">SUM(H270:H279)</f>
        <v>0</v>
      </c>
      <c r="I269" s="21">
        <f t="shared" si="44"/>
        <v>0</v>
      </c>
      <c r="J269" s="21">
        <f t="shared" si="44"/>
        <v>0</v>
      </c>
      <c r="K269" s="21">
        <f t="shared" si="44"/>
        <v>0</v>
      </c>
      <c r="L269" s="21">
        <f t="shared" si="44"/>
        <v>0</v>
      </c>
      <c r="M269" s="21">
        <f t="shared" si="44"/>
        <v>0</v>
      </c>
      <c r="N269" s="21">
        <f t="shared" si="44"/>
        <v>0</v>
      </c>
      <c r="O269" s="21">
        <f t="shared" si="44"/>
        <v>0</v>
      </c>
      <c r="P269" s="21">
        <f t="shared" si="44"/>
        <v>0</v>
      </c>
      <c r="Q269" s="21">
        <f t="shared" si="44"/>
        <v>0</v>
      </c>
      <c r="R269" s="21">
        <f t="shared" si="44"/>
        <v>0</v>
      </c>
      <c r="S269" s="21">
        <f t="shared" si="44"/>
        <v>0</v>
      </c>
      <c r="T269" s="21">
        <f t="shared" si="44"/>
        <v>0</v>
      </c>
      <c r="U269" s="21">
        <f t="shared" si="44"/>
        <v>0</v>
      </c>
      <c r="V269" s="21"/>
      <c r="W269" s="2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idden="1" outlineLevel="1" x14ac:dyDescent="0.2">
      <c r="A270" s="19" t="s">
        <v>497</v>
      </c>
      <c r="B270" s="20" t="s">
        <v>498</v>
      </c>
      <c r="C270" s="21">
        <v>0</v>
      </c>
      <c r="D270" s="21">
        <v>0</v>
      </c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>
        <f t="shared" ref="U270:U279" si="45">SUM(V270:W270)</f>
        <v>0</v>
      </c>
      <c r="V270" s="21"/>
      <c r="W270" s="2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idden="1" outlineLevel="1" x14ac:dyDescent="0.2">
      <c r="A271" s="19" t="s">
        <v>499</v>
      </c>
      <c r="B271" s="20" t="s">
        <v>500</v>
      </c>
      <c r="C271" s="21">
        <v>0</v>
      </c>
      <c r="D271" s="21">
        <v>0</v>
      </c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>
        <f t="shared" si="45"/>
        <v>0</v>
      </c>
      <c r="V271" s="21"/>
      <c r="W271" s="2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25.5" hidden="1" outlineLevel="1" x14ac:dyDescent="0.2">
      <c r="A272" s="19" t="s">
        <v>501</v>
      </c>
      <c r="B272" s="20" t="s">
        <v>502</v>
      </c>
      <c r="C272" s="21">
        <v>0</v>
      </c>
      <c r="D272" s="21">
        <v>0</v>
      </c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>
        <f t="shared" si="45"/>
        <v>0</v>
      </c>
      <c r="V272" s="21"/>
      <c r="W272" s="2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idden="1" outlineLevel="1" x14ac:dyDescent="0.2">
      <c r="A273" s="19" t="s">
        <v>503</v>
      </c>
      <c r="B273" s="20" t="s">
        <v>504</v>
      </c>
      <c r="C273" s="21">
        <v>0</v>
      </c>
      <c r="D273" s="21">
        <v>0</v>
      </c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>
        <f t="shared" si="45"/>
        <v>0</v>
      </c>
      <c r="V273" s="21"/>
      <c r="W273" s="2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idden="1" outlineLevel="1" x14ac:dyDescent="0.2">
      <c r="A274" s="19" t="s">
        <v>505</v>
      </c>
      <c r="B274" s="20" t="s">
        <v>506</v>
      </c>
      <c r="C274" s="21">
        <v>0</v>
      </c>
      <c r="D274" s="21">
        <v>0</v>
      </c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>
        <f t="shared" si="45"/>
        <v>0</v>
      </c>
      <c r="V274" s="21"/>
      <c r="W274" s="2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idden="1" outlineLevel="1" x14ac:dyDescent="0.2">
      <c r="A275" s="19" t="s">
        <v>507</v>
      </c>
      <c r="B275" s="20" t="s">
        <v>508</v>
      </c>
      <c r="C275" s="21">
        <v>0</v>
      </c>
      <c r="D275" s="21">
        <v>0</v>
      </c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>
        <f t="shared" si="45"/>
        <v>0</v>
      </c>
      <c r="V275" s="21"/>
      <c r="W275" s="2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idden="1" outlineLevel="1" x14ac:dyDescent="0.2">
      <c r="A276" s="19" t="s">
        <v>509</v>
      </c>
      <c r="B276" s="20" t="s">
        <v>510</v>
      </c>
      <c r="C276" s="21">
        <v>0</v>
      </c>
      <c r="D276" s="21">
        <v>0</v>
      </c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>
        <f t="shared" si="45"/>
        <v>0</v>
      </c>
      <c r="V276" s="21"/>
      <c r="W276" s="2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idden="1" outlineLevel="1" x14ac:dyDescent="0.2">
      <c r="A277" s="19" t="s">
        <v>511</v>
      </c>
      <c r="B277" s="20" t="s">
        <v>512</v>
      </c>
      <c r="C277" s="21">
        <v>0</v>
      </c>
      <c r="D277" s="21">
        <v>0</v>
      </c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>
        <f t="shared" si="45"/>
        <v>0</v>
      </c>
      <c r="V277" s="21"/>
      <c r="W277" s="2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idden="1" outlineLevel="1" x14ac:dyDescent="0.2">
      <c r="A278" s="19" t="s">
        <v>513</v>
      </c>
      <c r="B278" s="20" t="s">
        <v>514</v>
      </c>
      <c r="C278" s="21">
        <v>0</v>
      </c>
      <c r="D278" s="21">
        <v>0</v>
      </c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>
        <f t="shared" si="45"/>
        <v>0</v>
      </c>
      <c r="V278" s="21"/>
      <c r="W278" s="2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idden="1" outlineLevel="1" x14ac:dyDescent="0.2">
      <c r="A279" s="19" t="s">
        <v>515</v>
      </c>
      <c r="B279" s="20" t="s">
        <v>516</v>
      </c>
      <c r="C279" s="21">
        <v>0</v>
      </c>
      <c r="D279" s="21">
        <v>0</v>
      </c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>
        <f t="shared" si="45"/>
        <v>0</v>
      </c>
      <c r="V279" s="21"/>
      <c r="W279" s="2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idden="1" outlineLevel="1" x14ac:dyDescent="0.2">
      <c r="A280" s="19" t="s">
        <v>517</v>
      </c>
      <c r="B280" s="20" t="s">
        <v>518</v>
      </c>
      <c r="C280" s="21">
        <v>0</v>
      </c>
      <c r="D280" s="21">
        <v>0</v>
      </c>
      <c r="E280" s="21"/>
      <c r="F280" s="21"/>
      <c r="G280" s="21"/>
      <c r="H280" s="21">
        <f t="shared" ref="H280:U280" si="46">SUM(H281:H290)</f>
        <v>0</v>
      </c>
      <c r="I280" s="21">
        <f t="shared" si="46"/>
        <v>0</v>
      </c>
      <c r="J280" s="21">
        <f t="shared" si="46"/>
        <v>0</v>
      </c>
      <c r="K280" s="21">
        <f t="shared" si="46"/>
        <v>0</v>
      </c>
      <c r="L280" s="21">
        <f t="shared" si="46"/>
        <v>0</v>
      </c>
      <c r="M280" s="21">
        <f t="shared" si="46"/>
        <v>0</v>
      </c>
      <c r="N280" s="21">
        <f t="shared" si="46"/>
        <v>0</v>
      </c>
      <c r="O280" s="21">
        <f t="shared" si="46"/>
        <v>0</v>
      </c>
      <c r="P280" s="21">
        <f t="shared" si="46"/>
        <v>0</v>
      </c>
      <c r="Q280" s="21">
        <f t="shared" si="46"/>
        <v>0</v>
      </c>
      <c r="R280" s="21">
        <f t="shared" si="46"/>
        <v>0</v>
      </c>
      <c r="S280" s="21">
        <f t="shared" si="46"/>
        <v>0</v>
      </c>
      <c r="T280" s="21">
        <f t="shared" si="46"/>
        <v>0</v>
      </c>
      <c r="U280" s="21">
        <f t="shared" si="46"/>
        <v>0</v>
      </c>
      <c r="V280" s="21"/>
      <c r="W280" s="2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idden="1" outlineLevel="1" x14ac:dyDescent="0.2">
      <c r="A281" s="19" t="s">
        <v>519</v>
      </c>
      <c r="B281" s="20" t="s">
        <v>520</v>
      </c>
      <c r="C281" s="21">
        <v>0</v>
      </c>
      <c r="D281" s="21">
        <v>0</v>
      </c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>
        <f t="shared" ref="U281:U292" si="47">SUM(V281:W281)</f>
        <v>0</v>
      </c>
      <c r="V281" s="21"/>
      <c r="W281" s="2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idden="1" outlineLevel="1" x14ac:dyDescent="0.2">
      <c r="A282" s="19" t="s">
        <v>521</v>
      </c>
      <c r="B282" s="20" t="s">
        <v>522</v>
      </c>
      <c r="C282" s="21">
        <v>0</v>
      </c>
      <c r="D282" s="21">
        <v>0</v>
      </c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>
        <f t="shared" si="47"/>
        <v>0</v>
      </c>
      <c r="V282" s="21"/>
      <c r="W282" s="2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25.5" hidden="1" outlineLevel="1" x14ac:dyDescent="0.2">
      <c r="A283" s="19" t="s">
        <v>523</v>
      </c>
      <c r="B283" s="20" t="s">
        <v>524</v>
      </c>
      <c r="C283" s="21">
        <v>0</v>
      </c>
      <c r="D283" s="21">
        <v>0</v>
      </c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>
        <f t="shared" si="47"/>
        <v>0</v>
      </c>
      <c r="V283" s="21"/>
      <c r="W283" s="2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idden="1" outlineLevel="1" x14ac:dyDescent="0.2">
      <c r="A284" s="19" t="s">
        <v>525</v>
      </c>
      <c r="B284" s="20" t="s">
        <v>526</v>
      </c>
      <c r="C284" s="21">
        <v>0</v>
      </c>
      <c r="D284" s="21">
        <v>0</v>
      </c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>
        <f t="shared" si="47"/>
        <v>0</v>
      </c>
      <c r="V284" s="21"/>
      <c r="W284" s="2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idden="1" outlineLevel="1" x14ac:dyDescent="0.2">
      <c r="A285" s="19" t="s">
        <v>527</v>
      </c>
      <c r="B285" s="20" t="s">
        <v>528</v>
      </c>
      <c r="C285" s="21">
        <v>0</v>
      </c>
      <c r="D285" s="21">
        <v>0</v>
      </c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>
        <f t="shared" si="47"/>
        <v>0</v>
      </c>
      <c r="V285" s="21"/>
      <c r="W285" s="2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idden="1" outlineLevel="1" x14ac:dyDescent="0.2">
      <c r="A286" s="19" t="s">
        <v>529</v>
      </c>
      <c r="B286" s="20" t="s">
        <v>530</v>
      </c>
      <c r="C286" s="21">
        <v>0</v>
      </c>
      <c r="D286" s="21">
        <v>0</v>
      </c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>
        <f t="shared" si="47"/>
        <v>0</v>
      </c>
      <c r="V286" s="21"/>
      <c r="W286" s="2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idden="1" outlineLevel="1" x14ac:dyDescent="0.2">
      <c r="A287" s="19" t="s">
        <v>531</v>
      </c>
      <c r="B287" s="20" t="s">
        <v>532</v>
      </c>
      <c r="C287" s="21">
        <v>0</v>
      </c>
      <c r="D287" s="21">
        <v>0</v>
      </c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>
        <f t="shared" si="47"/>
        <v>0</v>
      </c>
      <c r="V287" s="21"/>
      <c r="W287" s="2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idden="1" outlineLevel="1" x14ac:dyDescent="0.2">
      <c r="A288" s="19" t="s">
        <v>533</v>
      </c>
      <c r="B288" s="20" t="s">
        <v>534</v>
      </c>
      <c r="C288" s="21">
        <v>0</v>
      </c>
      <c r="D288" s="21">
        <v>0</v>
      </c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>
        <f t="shared" si="47"/>
        <v>0</v>
      </c>
      <c r="V288" s="21"/>
      <c r="W288" s="2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idden="1" outlineLevel="1" x14ac:dyDescent="0.2">
      <c r="A289" s="19" t="s">
        <v>535</v>
      </c>
      <c r="B289" s="20" t="s">
        <v>536</v>
      </c>
      <c r="C289" s="21">
        <v>0</v>
      </c>
      <c r="D289" s="21">
        <v>0</v>
      </c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>
        <f t="shared" si="47"/>
        <v>0</v>
      </c>
      <c r="V289" s="21"/>
      <c r="W289" s="2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idden="1" outlineLevel="1" x14ac:dyDescent="0.2">
      <c r="A290" s="19" t="s">
        <v>537</v>
      </c>
      <c r="B290" s="20" t="s">
        <v>538</v>
      </c>
      <c r="C290" s="21">
        <v>0</v>
      </c>
      <c r="D290" s="21">
        <v>0</v>
      </c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>
        <f t="shared" si="47"/>
        <v>0</v>
      </c>
      <c r="V290" s="21"/>
      <c r="W290" s="2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25.5" hidden="1" outlineLevel="1" x14ac:dyDescent="0.2">
      <c r="A291" s="19" t="s">
        <v>539</v>
      </c>
      <c r="B291" s="20" t="s">
        <v>540</v>
      </c>
      <c r="C291" s="21">
        <v>0</v>
      </c>
      <c r="D291" s="21">
        <v>0</v>
      </c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>
        <f t="shared" si="47"/>
        <v>0</v>
      </c>
      <c r="V291" s="21"/>
      <c r="W291" s="2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25.5" hidden="1" outlineLevel="1" x14ac:dyDescent="0.2">
      <c r="A292" s="19" t="s">
        <v>541</v>
      </c>
      <c r="B292" s="20" t="s">
        <v>542</v>
      </c>
      <c r="C292" s="21">
        <v>0</v>
      </c>
      <c r="D292" s="21">
        <v>0</v>
      </c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>
        <f t="shared" si="47"/>
        <v>0</v>
      </c>
      <c r="V292" s="21"/>
      <c r="W292" s="2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25.5" hidden="1" outlineLevel="1" x14ac:dyDescent="0.2">
      <c r="A293" s="19" t="s">
        <v>543</v>
      </c>
      <c r="B293" s="20" t="s">
        <v>544</v>
      </c>
      <c r="C293" s="21">
        <v>0</v>
      </c>
      <c r="D293" s="21">
        <v>0</v>
      </c>
      <c r="E293" s="21"/>
      <c r="F293" s="21"/>
      <c r="G293" s="21"/>
      <c r="H293" s="21">
        <f t="shared" ref="H293:U293" si="48">SUM(H294:H304)</f>
        <v>0</v>
      </c>
      <c r="I293" s="21">
        <f t="shared" si="48"/>
        <v>0</v>
      </c>
      <c r="J293" s="21">
        <f t="shared" si="48"/>
        <v>0</v>
      </c>
      <c r="K293" s="21">
        <f t="shared" si="48"/>
        <v>0</v>
      </c>
      <c r="L293" s="21">
        <f t="shared" si="48"/>
        <v>0</v>
      </c>
      <c r="M293" s="21">
        <f t="shared" si="48"/>
        <v>0</v>
      </c>
      <c r="N293" s="21">
        <f t="shared" si="48"/>
        <v>0</v>
      </c>
      <c r="O293" s="21">
        <f t="shared" si="48"/>
        <v>0</v>
      </c>
      <c r="P293" s="21">
        <f t="shared" si="48"/>
        <v>0</v>
      </c>
      <c r="Q293" s="21">
        <f t="shared" si="48"/>
        <v>0</v>
      </c>
      <c r="R293" s="21">
        <f t="shared" si="48"/>
        <v>0</v>
      </c>
      <c r="S293" s="21">
        <f t="shared" si="48"/>
        <v>0</v>
      </c>
      <c r="T293" s="21">
        <f t="shared" si="48"/>
        <v>0</v>
      </c>
      <c r="U293" s="21">
        <f t="shared" si="48"/>
        <v>0</v>
      </c>
      <c r="V293" s="21"/>
      <c r="W293" s="2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idden="1" outlineLevel="1" x14ac:dyDescent="0.2">
      <c r="A294" s="19" t="s">
        <v>545</v>
      </c>
      <c r="B294" s="20" t="s">
        <v>546</v>
      </c>
      <c r="C294" s="21">
        <v>0</v>
      </c>
      <c r="D294" s="21">
        <v>0</v>
      </c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>
        <f t="shared" ref="U294:U305" si="49">SUM(V294:W294)</f>
        <v>0</v>
      </c>
      <c r="V294" s="21"/>
      <c r="W294" s="2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idden="1" outlineLevel="1" x14ac:dyDescent="0.2">
      <c r="A295" s="19" t="s">
        <v>547</v>
      </c>
      <c r="B295" s="20" t="s">
        <v>548</v>
      </c>
      <c r="C295" s="21">
        <v>0</v>
      </c>
      <c r="D295" s="21">
        <v>0</v>
      </c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>
        <f t="shared" si="49"/>
        <v>0</v>
      </c>
      <c r="V295" s="21"/>
      <c r="W295" s="2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idden="1" outlineLevel="1" x14ac:dyDescent="0.2">
      <c r="A296" s="19" t="s">
        <v>549</v>
      </c>
      <c r="B296" s="20" t="s">
        <v>550</v>
      </c>
      <c r="C296" s="21">
        <v>0</v>
      </c>
      <c r="D296" s="21">
        <v>0</v>
      </c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>
        <f t="shared" si="49"/>
        <v>0</v>
      </c>
      <c r="V296" s="21"/>
      <c r="W296" s="2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idden="1" outlineLevel="1" x14ac:dyDescent="0.2">
      <c r="A297" s="19" t="s">
        <v>551</v>
      </c>
      <c r="B297" s="20" t="s">
        <v>552</v>
      </c>
      <c r="C297" s="21">
        <v>0</v>
      </c>
      <c r="D297" s="21">
        <v>0</v>
      </c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>
        <f t="shared" si="49"/>
        <v>0</v>
      </c>
      <c r="V297" s="21"/>
      <c r="W297" s="2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idden="1" outlineLevel="1" x14ac:dyDescent="0.2">
      <c r="A298" s="19" t="s">
        <v>553</v>
      </c>
      <c r="B298" s="20" t="s">
        <v>554</v>
      </c>
      <c r="C298" s="21">
        <v>0</v>
      </c>
      <c r="D298" s="21">
        <v>0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>
        <f t="shared" si="49"/>
        <v>0</v>
      </c>
      <c r="V298" s="21"/>
      <c r="W298" s="2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idden="1" outlineLevel="1" x14ac:dyDescent="0.2">
      <c r="A299" s="19" t="s">
        <v>555</v>
      </c>
      <c r="B299" s="20" t="s">
        <v>556</v>
      </c>
      <c r="C299" s="21">
        <v>0</v>
      </c>
      <c r="D299" s="21">
        <v>0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>
        <f t="shared" si="49"/>
        <v>0</v>
      </c>
      <c r="V299" s="21"/>
      <c r="W299" s="2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idden="1" outlineLevel="1" x14ac:dyDescent="0.2">
      <c r="A300" s="19" t="s">
        <v>557</v>
      </c>
      <c r="B300" s="20" t="s">
        <v>558</v>
      </c>
      <c r="C300" s="21">
        <v>0</v>
      </c>
      <c r="D300" s="21">
        <v>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>
        <f t="shared" si="49"/>
        <v>0</v>
      </c>
      <c r="V300" s="21"/>
      <c r="W300" s="2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idden="1" outlineLevel="1" x14ac:dyDescent="0.2">
      <c r="A301" s="19" t="s">
        <v>559</v>
      </c>
      <c r="B301" s="20" t="s">
        <v>560</v>
      </c>
      <c r="C301" s="21">
        <v>0</v>
      </c>
      <c r="D301" s="21">
        <v>0</v>
      </c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>
        <f t="shared" si="49"/>
        <v>0</v>
      </c>
      <c r="V301" s="21"/>
      <c r="W301" s="2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idden="1" outlineLevel="1" x14ac:dyDescent="0.2">
      <c r="A302" s="19" t="s">
        <v>561</v>
      </c>
      <c r="B302" s="20" t="s">
        <v>562</v>
      </c>
      <c r="C302" s="21">
        <v>0</v>
      </c>
      <c r="D302" s="21">
        <v>0</v>
      </c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>
        <f t="shared" si="49"/>
        <v>0</v>
      </c>
      <c r="V302" s="21"/>
      <c r="W302" s="2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idden="1" outlineLevel="1" x14ac:dyDescent="0.2">
      <c r="A303" s="19" t="s">
        <v>563</v>
      </c>
      <c r="B303" s="20" t="s">
        <v>564</v>
      </c>
      <c r="C303" s="21">
        <v>0</v>
      </c>
      <c r="D303" s="21">
        <v>0</v>
      </c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>
        <f t="shared" si="49"/>
        <v>0</v>
      </c>
      <c r="V303" s="21"/>
      <c r="W303" s="2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idden="1" outlineLevel="1" x14ac:dyDescent="0.2">
      <c r="A304" s="19" t="s">
        <v>565</v>
      </c>
      <c r="B304" s="20" t="s">
        <v>566</v>
      </c>
      <c r="C304" s="21">
        <v>0</v>
      </c>
      <c r="D304" s="21">
        <v>0</v>
      </c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>
        <f t="shared" si="49"/>
        <v>0</v>
      </c>
      <c r="V304" s="21"/>
      <c r="W304" s="2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idden="1" outlineLevel="1" x14ac:dyDescent="0.2">
      <c r="A305" s="19" t="s">
        <v>567</v>
      </c>
      <c r="B305" s="20" t="s">
        <v>568</v>
      </c>
      <c r="C305" s="21">
        <v>0</v>
      </c>
      <c r="D305" s="21">
        <v>0</v>
      </c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>
        <f t="shared" si="49"/>
        <v>0</v>
      </c>
      <c r="V305" s="21"/>
      <c r="W305" s="2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idden="1" outlineLevel="1" x14ac:dyDescent="0.2">
      <c r="A306" s="19" t="s">
        <v>569</v>
      </c>
      <c r="B306" s="20" t="s">
        <v>570</v>
      </c>
      <c r="C306" s="21">
        <v>0</v>
      </c>
      <c r="D306" s="21">
        <v>0</v>
      </c>
      <c r="E306" s="21"/>
      <c r="F306" s="21"/>
      <c r="G306" s="21"/>
      <c r="H306" s="21">
        <f t="shared" ref="H306:U306" si="50">SUM(H307:H317)</f>
        <v>0</v>
      </c>
      <c r="I306" s="21">
        <f t="shared" si="50"/>
        <v>0</v>
      </c>
      <c r="J306" s="21">
        <f t="shared" si="50"/>
        <v>0</v>
      </c>
      <c r="K306" s="21">
        <f t="shared" si="50"/>
        <v>0</v>
      </c>
      <c r="L306" s="21">
        <f t="shared" si="50"/>
        <v>0</v>
      </c>
      <c r="M306" s="21">
        <f t="shared" si="50"/>
        <v>0</v>
      </c>
      <c r="N306" s="21">
        <f t="shared" si="50"/>
        <v>0</v>
      </c>
      <c r="O306" s="21">
        <f t="shared" si="50"/>
        <v>0</v>
      </c>
      <c r="P306" s="21">
        <f t="shared" si="50"/>
        <v>0</v>
      </c>
      <c r="Q306" s="21">
        <f t="shared" si="50"/>
        <v>0</v>
      </c>
      <c r="R306" s="21">
        <f t="shared" si="50"/>
        <v>0</v>
      </c>
      <c r="S306" s="21">
        <f t="shared" si="50"/>
        <v>0</v>
      </c>
      <c r="T306" s="21">
        <f t="shared" si="50"/>
        <v>0</v>
      </c>
      <c r="U306" s="21">
        <f t="shared" si="50"/>
        <v>0</v>
      </c>
      <c r="V306" s="21"/>
      <c r="W306" s="2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idden="1" outlineLevel="1" x14ac:dyDescent="0.2">
      <c r="A307" s="19" t="s">
        <v>571</v>
      </c>
      <c r="B307" s="20" t="s">
        <v>572</v>
      </c>
      <c r="C307" s="21">
        <v>0</v>
      </c>
      <c r="D307" s="21">
        <v>0</v>
      </c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>
        <f t="shared" ref="U307:U317" si="51">SUM(V307:W307)</f>
        <v>0</v>
      </c>
      <c r="V307" s="21"/>
      <c r="W307" s="2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idden="1" outlineLevel="1" x14ac:dyDescent="0.2">
      <c r="A308" s="19" t="s">
        <v>573</v>
      </c>
      <c r="B308" s="20" t="s">
        <v>574</v>
      </c>
      <c r="C308" s="21">
        <v>0</v>
      </c>
      <c r="D308" s="21">
        <v>0</v>
      </c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>
        <f t="shared" si="51"/>
        <v>0</v>
      </c>
      <c r="V308" s="21"/>
      <c r="W308" s="2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idden="1" outlineLevel="1" x14ac:dyDescent="0.2">
      <c r="A309" s="19" t="s">
        <v>575</v>
      </c>
      <c r="B309" s="20" t="s">
        <v>576</v>
      </c>
      <c r="C309" s="21">
        <v>0</v>
      </c>
      <c r="D309" s="21">
        <v>0</v>
      </c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>
        <f t="shared" si="51"/>
        <v>0</v>
      </c>
      <c r="V309" s="21"/>
      <c r="W309" s="2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idden="1" outlineLevel="1" x14ac:dyDescent="0.2">
      <c r="A310" s="19" t="s">
        <v>577</v>
      </c>
      <c r="B310" s="20" t="s">
        <v>578</v>
      </c>
      <c r="C310" s="21">
        <v>0</v>
      </c>
      <c r="D310" s="21">
        <v>0</v>
      </c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>
        <f t="shared" si="51"/>
        <v>0</v>
      </c>
      <c r="V310" s="21"/>
      <c r="W310" s="2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idden="1" outlineLevel="1" x14ac:dyDescent="0.2">
      <c r="A311" s="19" t="s">
        <v>579</v>
      </c>
      <c r="B311" s="20" t="s">
        <v>580</v>
      </c>
      <c r="C311" s="21">
        <v>0</v>
      </c>
      <c r="D311" s="21">
        <v>0</v>
      </c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>
        <f t="shared" si="51"/>
        <v>0</v>
      </c>
      <c r="V311" s="21"/>
      <c r="W311" s="2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idden="1" outlineLevel="1" x14ac:dyDescent="0.2">
      <c r="A312" s="19" t="s">
        <v>581</v>
      </c>
      <c r="B312" s="20" t="s">
        <v>582</v>
      </c>
      <c r="C312" s="21">
        <v>0</v>
      </c>
      <c r="D312" s="21">
        <v>0</v>
      </c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>
        <f t="shared" si="51"/>
        <v>0</v>
      </c>
      <c r="V312" s="21"/>
      <c r="W312" s="2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idden="1" outlineLevel="1" x14ac:dyDescent="0.2">
      <c r="A313" s="19" t="s">
        <v>583</v>
      </c>
      <c r="B313" s="20" t="s">
        <v>584</v>
      </c>
      <c r="C313" s="21">
        <v>0</v>
      </c>
      <c r="D313" s="21">
        <v>0</v>
      </c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>
        <f t="shared" si="51"/>
        <v>0</v>
      </c>
      <c r="V313" s="21"/>
      <c r="W313" s="2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idden="1" outlineLevel="1" x14ac:dyDescent="0.2">
      <c r="A314" s="19" t="s">
        <v>585</v>
      </c>
      <c r="B314" s="20" t="s">
        <v>586</v>
      </c>
      <c r="C314" s="21">
        <v>0</v>
      </c>
      <c r="D314" s="21">
        <v>0</v>
      </c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>
        <f t="shared" si="51"/>
        <v>0</v>
      </c>
      <c r="V314" s="21"/>
      <c r="W314" s="2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idden="1" outlineLevel="1" x14ac:dyDescent="0.2">
      <c r="A315" s="19" t="s">
        <v>587</v>
      </c>
      <c r="B315" s="20" t="s">
        <v>588</v>
      </c>
      <c r="C315" s="21">
        <v>0</v>
      </c>
      <c r="D315" s="21">
        <v>0</v>
      </c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>
        <f t="shared" si="51"/>
        <v>0</v>
      </c>
      <c r="V315" s="21"/>
      <c r="W315" s="2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idden="1" outlineLevel="1" x14ac:dyDescent="0.2">
      <c r="A316" s="19" t="s">
        <v>589</v>
      </c>
      <c r="B316" s="20" t="s">
        <v>590</v>
      </c>
      <c r="C316" s="21">
        <v>0</v>
      </c>
      <c r="D316" s="21">
        <v>0</v>
      </c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>
        <f t="shared" si="51"/>
        <v>0</v>
      </c>
      <c r="V316" s="21"/>
      <c r="W316" s="2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idden="1" outlineLevel="1" x14ac:dyDescent="0.2">
      <c r="A317" s="19" t="s">
        <v>591</v>
      </c>
      <c r="B317" s="20" t="s">
        <v>592</v>
      </c>
      <c r="C317" s="21">
        <v>0</v>
      </c>
      <c r="D317" s="21">
        <v>0</v>
      </c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>
        <f t="shared" si="51"/>
        <v>0</v>
      </c>
      <c r="V317" s="21"/>
      <c r="W317" s="2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s="29" customFormat="1" ht="22.5" hidden="1" customHeight="1" x14ac:dyDescent="0.2">
      <c r="A318" s="26" t="s">
        <v>593</v>
      </c>
      <c r="B318" s="27" t="s">
        <v>594</v>
      </c>
      <c r="C318" s="28">
        <v>0</v>
      </c>
      <c r="D318" s="28">
        <v>0</v>
      </c>
      <c r="E318" s="28"/>
      <c r="F318" s="28"/>
      <c r="G318" s="28"/>
      <c r="H318" s="28">
        <f t="shared" ref="H318:U318" si="52">+H257+H258+H269+H280+H291+H293+H305+H306</f>
        <v>0</v>
      </c>
      <c r="I318" s="28">
        <f t="shared" si="52"/>
        <v>0</v>
      </c>
      <c r="J318" s="28">
        <f t="shared" si="52"/>
        <v>0</v>
      </c>
      <c r="K318" s="28">
        <f t="shared" si="52"/>
        <v>0</v>
      </c>
      <c r="L318" s="28">
        <f t="shared" si="52"/>
        <v>0</v>
      </c>
      <c r="M318" s="28">
        <f t="shared" si="52"/>
        <v>0</v>
      </c>
      <c r="N318" s="28">
        <f t="shared" si="52"/>
        <v>0</v>
      </c>
      <c r="O318" s="28">
        <f t="shared" si="52"/>
        <v>0</v>
      </c>
      <c r="P318" s="28">
        <f t="shared" si="52"/>
        <v>0</v>
      </c>
      <c r="Q318" s="28">
        <f t="shared" si="52"/>
        <v>0</v>
      </c>
      <c r="R318" s="28">
        <f t="shared" si="52"/>
        <v>0</v>
      </c>
      <c r="S318" s="28">
        <f t="shared" si="52"/>
        <v>0</v>
      </c>
      <c r="T318" s="28">
        <f t="shared" si="52"/>
        <v>0</v>
      </c>
      <c r="U318" s="28">
        <f t="shared" si="52"/>
        <v>0</v>
      </c>
      <c r="V318" s="21"/>
      <c r="W318" s="21">
        <f>SUM(X318:Y318)</f>
        <v>0</v>
      </c>
    </row>
    <row r="319" spans="1:44" s="35" customFormat="1" ht="22.5" customHeight="1" x14ac:dyDescent="0.2">
      <c r="A319" s="32" t="s">
        <v>595</v>
      </c>
      <c r="B319" s="33" t="s">
        <v>596</v>
      </c>
      <c r="C319" s="34">
        <f>+C24+C25+C106</f>
        <v>24352</v>
      </c>
      <c r="D319" s="34">
        <f>+D24+D25+D106</f>
        <v>24352</v>
      </c>
      <c r="E319" s="34"/>
      <c r="F319" s="34"/>
      <c r="G319" s="34"/>
      <c r="H319" s="34">
        <f t="shared" ref="H319:U319" si="53">+H24+H25+H106+H173+H242+H251+H256+H318</f>
        <v>22129</v>
      </c>
      <c r="I319" s="34">
        <f t="shared" si="53"/>
        <v>2223</v>
      </c>
      <c r="J319" s="34">
        <f t="shared" si="53"/>
        <v>0</v>
      </c>
      <c r="K319" s="34">
        <f t="shared" si="53"/>
        <v>0</v>
      </c>
      <c r="L319" s="34">
        <f t="shared" si="53"/>
        <v>0</v>
      </c>
      <c r="M319" s="34">
        <f t="shared" si="53"/>
        <v>0</v>
      </c>
      <c r="N319" s="34">
        <f t="shared" si="53"/>
        <v>0</v>
      </c>
      <c r="O319" s="34">
        <f t="shared" si="53"/>
        <v>0</v>
      </c>
      <c r="P319" s="34">
        <f t="shared" si="53"/>
        <v>0</v>
      </c>
      <c r="Q319" s="34">
        <f t="shared" si="53"/>
        <v>0</v>
      </c>
      <c r="R319" s="34">
        <f t="shared" si="53"/>
        <v>0</v>
      </c>
      <c r="S319" s="34">
        <f t="shared" si="53"/>
        <v>0</v>
      </c>
      <c r="T319" s="34">
        <f t="shared" si="53"/>
        <v>0</v>
      </c>
      <c r="U319" s="34">
        <f t="shared" si="53"/>
        <v>0</v>
      </c>
      <c r="V319" s="34"/>
      <c r="W319" s="34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</row>
    <row r="320" spans="1:44" hidden="1" x14ac:dyDescent="0.2">
      <c r="A320" s="19" t="s">
        <v>12</v>
      </c>
      <c r="B320" s="20" t="s">
        <v>597</v>
      </c>
      <c r="C320" s="21">
        <v>0</v>
      </c>
      <c r="D320" s="21">
        <v>0</v>
      </c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>
        <f t="shared" ref="U320:U325" si="54">SUM(V320:W320)</f>
        <v>0</v>
      </c>
      <c r="V320" s="21"/>
      <c r="W320" s="2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idden="1" x14ac:dyDescent="0.2">
      <c r="A321" s="19" t="s">
        <v>14</v>
      </c>
      <c r="B321" s="20" t="s">
        <v>598</v>
      </c>
      <c r="C321" s="21">
        <v>0</v>
      </c>
      <c r="D321" s="21">
        <v>0</v>
      </c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>
        <f t="shared" si="54"/>
        <v>0</v>
      </c>
      <c r="V321" s="21"/>
      <c r="W321" s="2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25.5" hidden="1" x14ac:dyDescent="0.2">
      <c r="A322" s="19" t="s">
        <v>16</v>
      </c>
      <c r="B322" s="20" t="s">
        <v>599</v>
      </c>
      <c r="C322" s="21">
        <v>0</v>
      </c>
      <c r="D322" s="21">
        <v>0</v>
      </c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>
        <f t="shared" si="54"/>
        <v>0</v>
      </c>
      <c r="V322" s="21"/>
      <c r="W322" s="2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idden="1" x14ac:dyDescent="0.2">
      <c r="A323" s="19" t="s">
        <v>18</v>
      </c>
      <c r="B323" s="20" t="s">
        <v>600</v>
      </c>
      <c r="C323" s="21">
        <v>0</v>
      </c>
      <c r="D323" s="21">
        <v>0</v>
      </c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>
        <f t="shared" si="54"/>
        <v>0</v>
      </c>
      <c r="V323" s="21"/>
      <c r="W323" s="2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idden="1" x14ac:dyDescent="0.2">
      <c r="A324" s="19" t="s">
        <v>20</v>
      </c>
      <c r="B324" s="20" t="s">
        <v>601</v>
      </c>
      <c r="C324" s="21">
        <v>0</v>
      </c>
      <c r="D324" s="21">
        <v>0</v>
      </c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>
        <f t="shared" si="54"/>
        <v>0</v>
      </c>
      <c r="V324" s="21"/>
      <c r="W324" s="2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idden="1" x14ac:dyDescent="0.2">
      <c r="A325" s="19" t="s">
        <v>22</v>
      </c>
      <c r="B325" s="20" t="s">
        <v>602</v>
      </c>
      <c r="C325" s="21">
        <v>0</v>
      </c>
      <c r="D325" s="21">
        <v>0</v>
      </c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>
        <f t="shared" si="54"/>
        <v>0</v>
      </c>
      <c r="V325" s="21"/>
      <c r="W325" s="2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hidden="1" customHeight="1" x14ac:dyDescent="0.2">
      <c r="A326" s="36" t="s">
        <v>24</v>
      </c>
      <c r="B326" s="37" t="s">
        <v>603</v>
      </c>
      <c r="C326" s="38">
        <v>0</v>
      </c>
      <c r="D326" s="38">
        <v>0</v>
      </c>
      <c r="E326" s="38"/>
      <c r="F326" s="38"/>
      <c r="G326" s="38"/>
      <c r="H326" s="38">
        <f t="shared" ref="H326:U326" si="55">SUM(H320:H325)</f>
        <v>0</v>
      </c>
      <c r="I326" s="38">
        <f t="shared" si="55"/>
        <v>0</v>
      </c>
      <c r="J326" s="38">
        <f t="shared" si="55"/>
        <v>0</v>
      </c>
      <c r="K326" s="38">
        <f t="shared" si="55"/>
        <v>0</v>
      </c>
      <c r="L326" s="38">
        <f t="shared" si="55"/>
        <v>0</v>
      </c>
      <c r="M326" s="38">
        <f t="shared" si="55"/>
        <v>0</v>
      </c>
      <c r="N326" s="38">
        <f t="shared" si="55"/>
        <v>0</v>
      </c>
      <c r="O326" s="38">
        <f t="shared" si="55"/>
        <v>0</v>
      </c>
      <c r="P326" s="38">
        <f t="shared" si="55"/>
        <v>0</v>
      </c>
      <c r="Q326" s="38">
        <f t="shared" si="55"/>
        <v>0</v>
      </c>
      <c r="R326" s="38">
        <f t="shared" si="55"/>
        <v>0</v>
      </c>
      <c r="S326" s="38">
        <f t="shared" si="55"/>
        <v>0</v>
      </c>
      <c r="T326" s="38">
        <f t="shared" si="55"/>
        <v>0</v>
      </c>
      <c r="U326" s="38">
        <f t="shared" si="55"/>
        <v>0</v>
      </c>
      <c r="V326" s="21"/>
      <c r="W326" s="21">
        <f>SUM(X326:Y326)</f>
        <v>0</v>
      </c>
    </row>
    <row r="327" spans="1:44" hidden="1" outlineLevel="1" x14ac:dyDescent="0.2">
      <c r="A327" s="19" t="s">
        <v>26</v>
      </c>
      <c r="B327" s="20" t="s">
        <v>604</v>
      </c>
      <c r="C327" s="21">
        <v>0</v>
      </c>
      <c r="D327" s="21">
        <v>0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>
        <f>SUM(V327:W327)</f>
        <v>0</v>
      </c>
      <c r="V327" s="21"/>
      <c r="W327" s="2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25.5" hidden="1" outlineLevel="1" x14ac:dyDescent="0.2">
      <c r="A328" s="19" t="s">
        <v>28</v>
      </c>
      <c r="B328" s="20" t="s">
        <v>605</v>
      </c>
      <c r="C328" s="21">
        <v>0</v>
      </c>
      <c r="D328" s="21">
        <v>0</v>
      </c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>
        <f>SUM(V328:W328)</f>
        <v>0</v>
      </c>
      <c r="V328" s="21"/>
      <c r="W328" s="2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25.5" hidden="1" outlineLevel="1" x14ac:dyDescent="0.2">
      <c r="A329" s="19" t="s">
        <v>30</v>
      </c>
      <c r="B329" s="20" t="s">
        <v>606</v>
      </c>
      <c r="C329" s="21">
        <v>0</v>
      </c>
      <c r="D329" s="21">
        <v>0</v>
      </c>
      <c r="E329" s="21"/>
      <c r="F329" s="21"/>
      <c r="G329" s="21"/>
      <c r="H329" s="21">
        <f t="shared" ref="H329:U329" si="56">SUM(H330:H339)</f>
        <v>0</v>
      </c>
      <c r="I329" s="21">
        <f t="shared" si="56"/>
        <v>0</v>
      </c>
      <c r="J329" s="21">
        <f t="shared" si="56"/>
        <v>0</v>
      </c>
      <c r="K329" s="21">
        <f t="shared" si="56"/>
        <v>0</v>
      </c>
      <c r="L329" s="21">
        <f t="shared" si="56"/>
        <v>0</v>
      </c>
      <c r="M329" s="21">
        <f t="shared" si="56"/>
        <v>0</v>
      </c>
      <c r="N329" s="21">
        <f t="shared" si="56"/>
        <v>0</v>
      </c>
      <c r="O329" s="21">
        <f t="shared" si="56"/>
        <v>0</v>
      </c>
      <c r="P329" s="21">
        <f t="shared" si="56"/>
        <v>0</v>
      </c>
      <c r="Q329" s="21">
        <f t="shared" si="56"/>
        <v>0</v>
      </c>
      <c r="R329" s="21">
        <f t="shared" si="56"/>
        <v>0</v>
      </c>
      <c r="S329" s="21">
        <f t="shared" si="56"/>
        <v>0</v>
      </c>
      <c r="T329" s="21">
        <f t="shared" si="56"/>
        <v>0</v>
      </c>
      <c r="U329" s="21">
        <f t="shared" si="56"/>
        <v>0</v>
      </c>
      <c r="V329" s="21"/>
      <c r="W329" s="2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idden="1" outlineLevel="1" x14ac:dyDescent="0.2">
      <c r="A330" s="19" t="s">
        <v>32</v>
      </c>
      <c r="B330" s="20" t="s">
        <v>607</v>
      </c>
      <c r="C330" s="21">
        <v>0</v>
      </c>
      <c r="D330" s="21">
        <v>0</v>
      </c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>
        <f t="shared" ref="U330:U339" si="57">SUM(V330:W330)</f>
        <v>0</v>
      </c>
      <c r="V330" s="21"/>
      <c r="W330" s="2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idden="1" outlineLevel="1" x14ac:dyDescent="0.2">
      <c r="A331" s="19" t="s">
        <v>34</v>
      </c>
      <c r="B331" s="20" t="s">
        <v>608</v>
      </c>
      <c r="C331" s="21">
        <v>0</v>
      </c>
      <c r="D331" s="21">
        <v>0</v>
      </c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>
        <f t="shared" si="57"/>
        <v>0</v>
      </c>
      <c r="V331" s="21"/>
      <c r="W331" s="2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25.5" hidden="1" outlineLevel="1" x14ac:dyDescent="0.2">
      <c r="A332" s="19" t="s">
        <v>36</v>
      </c>
      <c r="B332" s="20" t="s">
        <v>609</v>
      </c>
      <c r="C332" s="21">
        <v>0</v>
      </c>
      <c r="D332" s="21">
        <v>0</v>
      </c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>
        <f t="shared" si="57"/>
        <v>0</v>
      </c>
      <c r="V332" s="21"/>
      <c r="W332" s="2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idden="1" outlineLevel="1" x14ac:dyDescent="0.2">
      <c r="A333" s="19" t="s">
        <v>38</v>
      </c>
      <c r="B333" s="20" t="s">
        <v>610</v>
      </c>
      <c r="C333" s="21">
        <v>0</v>
      </c>
      <c r="D333" s="21">
        <v>0</v>
      </c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>
        <f t="shared" si="57"/>
        <v>0</v>
      </c>
      <c r="V333" s="21"/>
      <c r="W333" s="2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idden="1" outlineLevel="1" x14ac:dyDescent="0.2">
      <c r="A334" s="19" t="s">
        <v>40</v>
      </c>
      <c r="B334" s="20" t="s">
        <v>611</v>
      </c>
      <c r="C334" s="21">
        <v>0</v>
      </c>
      <c r="D334" s="21">
        <v>0</v>
      </c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>
        <f t="shared" si="57"/>
        <v>0</v>
      </c>
      <c r="V334" s="21"/>
      <c r="W334" s="2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idden="1" outlineLevel="1" x14ac:dyDescent="0.2">
      <c r="A335" s="19" t="s">
        <v>42</v>
      </c>
      <c r="B335" s="20" t="s">
        <v>612</v>
      </c>
      <c r="C335" s="21">
        <v>0</v>
      </c>
      <c r="D335" s="21">
        <v>0</v>
      </c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>
        <f t="shared" si="57"/>
        <v>0</v>
      </c>
      <c r="V335" s="21"/>
      <c r="W335" s="2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idden="1" outlineLevel="1" x14ac:dyDescent="0.2">
      <c r="A336" s="19" t="s">
        <v>44</v>
      </c>
      <c r="B336" s="20" t="s">
        <v>613</v>
      </c>
      <c r="C336" s="21">
        <v>0</v>
      </c>
      <c r="D336" s="21">
        <v>0</v>
      </c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>
        <f t="shared" si="57"/>
        <v>0</v>
      </c>
      <c r="V336" s="21"/>
      <c r="W336" s="2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idden="1" outlineLevel="1" x14ac:dyDescent="0.2">
      <c r="A337" s="19" t="s">
        <v>46</v>
      </c>
      <c r="B337" s="20" t="s">
        <v>614</v>
      </c>
      <c r="C337" s="21">
        <v>0</v>
      </c>
      <c r="D337" s="21">
        <v>0</v>
      </c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>
        <f t="shared" si="57"/>
        <v>0</v>
      </c>
      <c r="V337" s="21"/>
      <c r="W337" s="2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idden="1" outlineLevel="1" x14ac:dyDescent="0.2">
      <c r="A338" s="19" t="s">
        <v>48</v>
      </c>
      <c r="B338" s="20" t="s">
        <v>615</v>
      </c>
      <c r="C338" s="21">
        <v>0</v>
      </c>
      <c r="D338" s="21">
        <v>0</v>
      </c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>
        <f t="shared" si="57"/>
        <v>0</v>
      </c>
      <c r="V338" s="21"/>
      <c r="W338" s="2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idden="1" outlineLevel="1" x14ac:dyDescent="0.2">
      <c r="A339" s="19" t="s">
        <v>50</v>
      </c>
      <c r="B339" s="20" t="s">
        <v>616</v>
      </c>
      <c r="C339" s="21">
        <v>0</v>
      </c>
      <c r="D339" s="21">
        <v>0</v>
      </c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>
        <f t="shared" si="57"/>
        <v>0</v>
      </c>
      <c r="V339" s="21"/>
      <c r="W339" s="2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25.5" hidden="1" outlineLevel="1" x14ac:dyDescent="0.2">
      <c r="A340" s="19" t="s">
        <v>52</v>
      </c>
      <c r="B340" s="20" t="s">
        <v>617</v>
      </c>
      <c r="C340" s="21">
        <v>0</v>
      </c>
      <c r="D340" s="21">
        <v>0</v>
      </c>
      <c r="E340" s="21"/>
      <c r="F340" s="21"/>
      <c r="G340" s="21"/>
      <c r="H340" s="21">
        <f t="shared" ref="H340:U340" si="58">SUM(H341:H350)</f>
        <v>0</v>
      </c>
      <c r="I340" s="21">
        <f t="shared" si="58"/>
        <v>0</v>
      </c>
      <c r="J340" s="21">
        <f t="shared" si="58"/>
        <v>0</v>
      </c>
      <c r="K340" s="21">
        <f t="shared" si="58"/>
        <v>0</v>
      </c>
      <c r="L340" s="21">
        <f t="shared" si="58"/>
        <v>0</v>
      </c>
      <c r="M340" s="21">
        <f t="shared" si="58"/>
        <v>0</v>
      </c>
      <c r="N340" s="21">
        <f t="shared" si="58"/>
        <v>0</v>
      </c>
      <c r="O340" s="21">
        <f t="shared" si="58"/>
        <v>0</v>
      </c>
      <c r="P340" s="21">
        <f t="shared" si="58"/>
        <v>0</v>
      </c>
      <c r="Q340" s="21">
        <f t="shared" si="58"/>
        <v>0</v>
      </c>
      <c r="R340" s="21">
        <f t="shared" si="58"/>
        <v>0</v>
      </c>
      <c r="S340" s="21">
        <f t="shared" si="58"/>
        <v>0</v>
      </c>
      <c r="T340" s="21">
        <f t="shared" si="58"/>
        <v>0</v>
      </c>
      <c r="U340" s="21">
        <f t="shared" si="58"/>
        <v>0</v>
      </c>
      <c r="V340" s="21"/>
      <c r="W340" s="2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idden="1" outlineLevel="1" x14ac:dyDescent="0.2">
      <c r="A341" s="19" t="s">
        <v>54</v>
      </c>
      <c r="B341" s="20" t="s">
        <v>618</v>
      </c>
      <c r="C341" s="21">
        <v>0</v>
      </c>
      <c r="D341" s="21">
        <v>0</v>
      </c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>
        <f t="shared" ref="U341:U350" si="59">SUM(V341:W341)</f>
        <v>0</v>
      </c>
      <c r="V341" s="21"/>
      <c r="W341" s="2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idden="1" outlineLevel="1" x14ac:dyDescent="0.2">
      <c r="A342" s="19" t="s">
        <v>56</v>
      </c>
      <c r="B342" s="20" t="s">
        <v>619</v>
      </c>
      <c r="C342" s="21">
        <v>0</v>
      </c>
      <c r="D342" s="21">
        <v>0</v>
      </c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>
        <f t="shared" si="59"/>
        <v>0</v>
      </c>
      <c r="V342" s="21"/>
      <c r="W342" s="2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25.5" hidden="1" outlineLevel="1" x14ac:dyDescent="0.2">
      <c r="A343" s="19" t="s">
        <v>58</v>
      </c>
      <c r="B343" s="20" t="s">
        <v>620</v>
      </c>
      <c r="C343" s="21">
        <v>0</v>
      </c>
      <c r="D343" s="21">
        <v>0</v>
      </c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>
        <f t="shared" si="59"/>
        <v>0</v>
      </c>
      <c r="V343" s="21"/>
      <c r="W343" s="2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idden="1" outlineLevel="1" x14ac:dyDescent="0.2">
      <c r="A344" s="19" t="s">
        <v>60</v>
      </c>
      <c r="B344" s="20" t="s">
        <v>621</v>
      </c>
      <c r="C344" s="21">
        <v>0</v>
      </c>
      <c r="D344" s="21">
        <v>0</v>
      </c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>
        <f t="shared" si="59"/>
        <v>0</v>
      </c>
      <c r="V344" s="21"/>
      <c r="W344" s="2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idden="1" outlineLevel="1" x14ac:dyDescent="0.2">
      <c r="A345" s="19" t="s">
        <v>62</v>
      </c>
      <c r="B345" s="20" t="s">
        <v>622</v>
      </c>
      <c r="C345" s="21">
        <v>0</v>
      </c>
      <c r="D345" s="21">
        <v>0</v>
      </c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>
        <f t="shared" si="59"/>
        <v>0</v>
      </c>
      <c r="V345" s="21"/>
      <c r="W345" s="2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idden="1" outlineLevel="1" x14ac:dyDescent="0.2">
      <c r="A346" s="19" t="s">
        <v>64</v>
      </c>
      <c r="B346" s="20" t="s">
        <v>623</v>
      </c>
      <c r="C346" s="21">
        <v>0</v>
      </c>
      <c r="D346" s="21">
        <v>0</v>
      </c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>
        <f t="shared" si="59"/>
        <v>0</v>
      </c>
      <c r="V346" s="21"/>
      <c r="W346" s="2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idden="1" outlineLevel="1" x14ac:dyDescent="0.2">
      <c r="A347" s="19" t="s">
        <v>66</v>
      </c>
      <c r="B347" s="20" t="s">
        <v>624</v>
      </c>
      <c r="C347" s="21">
        <v>0</v>
      </c>
      <c r="D347" s="21">
        <v>0</v>
      </c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>
        <f t="shared" si="59"/>
        <v>0</v>
      </c>
      <c r="V347" s="21"/>
      <c r="W347" s="2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idden="1" outlineLevel="1" x14ac:dyDescent="0.2">
      <c r="A348" s="19" t="s">
        <v>68</v>
      </c>
      <c r="B348" s="20" t="s">
        <v>625</v>
      </c>
      <c r="C348" s="21">
        <v>0</v>
      </c>
      <c r="D348" s="21">
        <v>0</v>
      </c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>
        <f t="shared" si="59"/>
        <v>0</v>
      </c>
      <c r="V348" s="21"/>
      <c r="W348" s="2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idden="1" outlineLevel="1" x14ac:dyDescent="0.2">
      <c r="A349" s="19" t="s">
        <v>75</v>
      </c>
      <c r="B349" s="20" t="s">
        <v>626</v>
      </c>
      <c r="C349" s="21">
        <v>0</v>
      </c>
      <c r="D349" s="21">
        <v>0</v>
      </c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>
        <f t="shared" si="59"/>
        <v>0</v>
      </c>
      <c r="V349" s="21"/>
      <c r="W349" s="2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idden="1" outlineLevel="1" x14ac:dyDescent="0.2">
      <c r="A350" s="19" t="s">
        <v>84</v>
      </c>
      <c r="B350" s="20" t="s">
        <v>627</v>
      </c>
      <c r="C350" s="21">
        <v>0</v>
      </c>
      <c r="D350" s="21">
        <v>0</v>
      </c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>
        <f t="shared" si="59"/>
        <v>0</v>
      </c>
      <c r="V350" s="21"/>
      <c r="W350" s="2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idden="1" outlineLevel="1" x14ac:dyDescent="0.2">
      <c r="A351" s="19" t="s">
        <v>86</v>
      </c>
      <c r="B351" s="20" t="s">
        <v>628</v>
      </c>
      <c r="C351" s="21">
        <v>0</v>
      </c>
      <c r="D351" s="21">
        <v>0</v>
      </c>
      <c r="E351" s="21"/>
      <c r="F351" s="21"/>
      <c r="G351" s="21"/>
      <c r="H351" s="21">
        <f t="shared" ref="H351:U351" si="60">SUM(H352:H361)</f>
        <v>0</v>
      </c>
      <c r="I351" s="21">
        <f t="shared" si="60"/>
        <v>0</v>
      </c>
      <c r="J351" s="21">
        <f t="shared" si="60"/>
        <v>0</v>
      </c>
      <c r="K351" s="21">
        <f t="shared" si="60"/>
        <v>0</v>
      </c>
      <c r="L351" s="21">
        <f t="shared" si="60"/>
        <v>0</v>
      </c>
      <c r="M351" s="21">
        <f t="shared" si="60"/>
        <v>0</v>
      </c>
      <c r="N351" s="21">
        <f t="shared" si="60"/>
        <v>0</v>
      </c>
      <c r="O351" s="21">
        <f t="shared" si="60"/>
        <v>0</v>
      </c>
      <c r="P351" s="21">
        <f t="shared" si="60"/>
        <v>0</v>
      </c>
      <c r="Q351" s="21">
        <f t="shared" si="60"/>
        <v>0</v>
      </c>
      <c r="R351" s="21">
        <f t="shared" si="60"/>
        <v>0</v>
      </c>
      <c r="S351" s="21">
        <f t="shared" si="60"/>
        <v>0</v>
      </c>
      <c r="T351" s="21">
        <f t="shared" si="60"/>
        <v>0</v>
      </c>
      <c r="U351" s="21">
        <f t="shared" si="60"/>
        <v>0</v>
      </c>
      <c r="V351" s="21"/>
      <c r="W351" s="21">
        <f>SUM(W352:W361)</f>
        <v>0</v>
      </c>
    </row>
    <row r="352" spans="1:44" hidden="1" outlineLevel="1" x14ac:dyDescent="0.2">
      <c r="A352" s="19" t="s">
        <v>88</v>
      </c>
      <c r="B352" s="20" t="s">
        <v>629</v>
      </c>
      <c r="C352" s="21">
        <v>0</v>
      </c>
      <c r="D352" s="21">
        <v>0</v>
      </c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idden="1" outlineLevel="1" x14ac:dyDescent="0.2">
      <c r="A353" s="19" t="s">
        <v>93</v>
      </c>
      <c r="B353" s="20" t="s">
        <v>630</v>
      </c>
      <c r="C353" s="21">
        <v>0</v>
      </c>
      <c r="D353" s="21">
        <v>0</v>
      </c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>
        <f t="shared" ref="U353:U361" si="61">SUM(V353:W353)</f>
        <v>0</v>
      </c>
      <c r="V353" s="21"/>
      <c r="W353" s="2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25.5" hidden="1" outlineLevel="1" x14ac:dyDescent="0.2">
      <c r="A354" s="19" t="s">
        <v>97</v>
      </c>
      <c r="B354" s="20" t="s">
        <v>631</v>
      </c>
      <c r="C354" s="21">
        <v>0</v>
      </c>
      <c r="D354" s="21">
        <v>0</v>
      </c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>
        <f t="shared" si="61"/>
        <v>0</v>
      </c>
      <c r="V354" s="21"/>
      <c r="W354" s="2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idden="1" outlineLevel="1" x14ac:dyDescent="0.2">
      <c r="A355" s="19" t="s">
        <v>99</v>
      </c>
      <c r="B355" s="20" t="s">
        <v>632</v>
      </c>
      <c r="C355" s="21">
        <v>0</v>
      </c>
      <c r="D355" s="21">
        <v>0</v>
      </c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>
        <f t="shared" si="61"/>
        <v>0</v>
      </c>
      <c r="V355" s="21"/>
      <c r="W355" s="21"/>
    </row>
    <row r="356" spans="1:44" hidden="1" outlineLevel="1" x14ac:dyDescent="0.2">
      <c r="A356" s="19" t="s">
        <v>104</v>
      </c>
      <c r="B356" s="20" t="s">
        <v>633</v>
      </c>
      <c r="C356" s="21">
        <v>0</v>
      </c>
      <c r="D356" s="21">
        <v>0</v>
      </c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>
        <f t="shared" si="61"/>
        <v>0</v>
      </c>
      <c r="V356" s="21"/>
      <c r="W356" s="2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idden="1" outlineLevel="1" x14ac:dyDescent="0.2">
      <c r="A357" s="19" t="s">
        <v>106</v>
      </c>
      <c r="B357" s="20" t="s">
        <v>634</v>
      </c>
      <c r="C357" s="21">
        <v>0</v>
      </c>
      <c r="D357" s="21">
        <v>0</v>
      </c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>
        <f t="shared" si="61"/>
        <v>0</v>
      </c>
      <c r="V357" s="21"/>
      <c r="W357" s="2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idden="1" outlineLevel="1" x14ac:dyDescent="0.2">
      <c r="A358" s="19" t="s">
        <v>108</v>
      </c>
      <c r="B358" s="20" t="s">
        <v>635</v>
      </c>
      <c r="C358" s="21">
        <v>0</v>
      </c>
      <c r="D358" s="21">
        <v>0</v>
      </c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>
        <f t="shared" si="61"/>
        <v>0</v>
      </c>
      <c r="V358" s="21"/>
      <c r="W358" s="2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idden="1" outlineLevel="1" x14ac:dyDescent="0.2">
      <c r="A359" s="19" t="s">
        <v>110</v>
      </c>
      <c r="B359" s="20" t="s">
        <v>636</v>
      </c>
      <c r="C359" s="21">
        <v>0</v>
      </c>
      <c r="D359" s="21">
        <v>0</v>
      </c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>
        <f t="shared" si="61"/>
        <v>0</v>
      </c>
      <c r="V359" s="21"/>
      <c r="W359" s="2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idden="1" outlineLevel="1" x14ac:dyDescent="0.2">
      <c r="A360" s="19" t="s">
        <v>116</v>
      </c>
      <c r="B360" s="20" t="s">
        <v>637</v>
      </c>
      <c r="C360" s="21">
        <v>0</v>
      </c>
      <c r="D360" s="21">
        <v>0</v>
      </c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>
        <f t="shared" si="61"/>
        <v>0</v>
      </c>
      <c r="V360" s="21"/>
      <c r="W360" s="2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idden="1" outlineLevel="1" x14ac:dyDescent="0.2">
      <c r="A361" s="19" t="s">
        <v>118</v>
      </c>
      <c r="B361" s="20" t="s">
        <v>638</v>
      </c>
      <c r="C361" s="21">
        <v>0</v>
      </c>
      <c r="D361" s="21">
        <v>0</v>
      </c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>
        <f t="shared" si="61"/>
        <v>0</v>
      </c>
      <c r="V361" s="21"/>
      <c r="W361" s="2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s="42" customFormat="1" ht="22.5" hidden="1" customHeight="1" x14ac:dyDescent="0.2">
      <c r="A362" s="39" t="s">
        <v>120</v>
      </c>
      <c r="B362" s="40" t="s">
        <v>639</v>
      </c>
      <c r="C362" s="41">
        <v>0</v>
      </c>
      <c r="D362" s="41">
        <v>0</v>
      </c>
      <c r="E362" s="41"/>
      <c r="F362" s="41"/>
      <c r="G362" s="41"/>
      <c r="H362" s="41">
        <f t="shared" ref="H362:U362" si="62">+H326+H327+H328+H329+H340+H351</f>
        <v>0</v>
      </c>
      <c r="I362" s="41">
        <f t="shared" si="62"/>
        <v>0</v>
      </c>
      <c r="J362" s="41">
        <f t="shared" si="62"/>
        <v>0</v>
      </c>
      <c r="K362" s="41">
        <f t="shared" si="62"/>
        <v>0</v>
      </c>
      <c r="L362" s="41">
        <f t="shared" si="62"/>
        <v>0</v>
      </c>
      <c r="M362" s="41">
        <f t="shared" si="62"/>
        <v>0</v>
      </c>
      <c r="N362" s="41">
        <f t="shared" si="62"/>
        <v>0</v>
      </c>
      <c r="O362" s="41">
        <f t="shared" si="62"/>
        <v>0</v>
      </c>
      <c r="P362" s="41">
        <f t="shared" si="62"/>
        <v>0</v>
      </c>
      <c r="Q362" s="41">
        <f t="shared" si="62"/>
        <v>0</v>
      </c>
      <c r="R362" s="41">
        <f t="shared" si="62"/>
        <v>0</v>
      </c>
      <c r="S362" s="41">
        <f t="shared" si="62"/>
        <v>0</v>
      </c>
      <c r="T362" s="41">
        <f t="shared" si="62"/>
        <v>0</v>
      </c>
      <c r="U362" s="41">
        <f t="shared" si="62"/>
        <v>0</v>
      </c>
      <c r="V362" s="41"/>
      <c r="W362" s="41">
        <f>+W326+W327+W328+W329+W340+W351</f>
        <v>0</v>
      </c>
    </row>
    <row r="363" spans="1:44" ht="12.75" hidden="1" customHeight="1" outlineLevel="1" x14ac:dyDescent="0.2">
      <c r="A363" s="19" t="s">
        <v>125</v>
      </c>
      <c r="B363" s="20" t="s">
        <v>640</v>
      </c>
      <c r="C363" s="21">
        <v>0</v>
      </c>
      <c r="D363" s="21">
        <v>0</v>
      </c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>
        <f>SUM(V363:W363)</f>
        <v>0</v>
      </c>
      <c r="V363" s="21"/>
      <c r="W363" s="2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25.5" hidden="1" outlineLevel="1" x14ac:dyDescent="0.2">
      <c r="A364" s="19" t="s">
        <v>135</v>
      </c>
      <c r="B364" s="20" t="s">
        <v>641</v>
      </c>
      <c r="C364" s="21">
        <v>0</v>
      </c>
      <c r="D364" s="21">
        <v>0</v>
      </c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>
        <f>SUM(V364:W364)</f>
        <v>0</v>
      </c>
      <c r="V364" s="21"/>
      <c r="W364" s="2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25.5" hidden="1" outlineLevel="1" x14ac:dyDescent="0.2">
      <c r="A365" s="19" t="s">
        <v>137</v>
      </c>
      <c r="B365" s="20" t="s">
        <v>642</v>
      </c>
      <c r="C365" s="21">
        <v>0</v>
      </c>
      <c r="D365" s="21">
        <v>0</v>
      </c>
      <c r="E365" s="21"/>
      <c r="F365" s="21"/>
      <c r="G365" s="21"/>
      <c r="H365" s="21">
        <f t="shared" ref="H365:U365" si="63">SUM(H366:H375)</f>
        <v>0</v>
      </c>
      <c r="I365" s="21">
        <f t="shared" si="63"/>
        <v>0</v>
      </c>
      <c r="J365" s="21">
        <f t="shared" si="63"/>
        <v>0</v>
      </c>
      <c r="K365" s="21">
        <f t="shared" si="63"/>
        <v>0</v>
      </c>
      <c r="L365" s="21">
        <f t="shared" si="63"/>
        <v>0</v>
      </c>
      <c r="M365" s="21">
        <f t="shared" si="63"/>
        <v>0</v>
      </c>
      <c r="N365" s="21">
        <f t="shared" si="63"/>
        <v>0</v>
      </c>
      <c r="O365" s="21">
        <f t="shared" si="63"/>
        <v>0</v>
      </c>
      <c r="P365" s="21">
        <f t="shared" si="63"/>
        <v>0</v>
      </c>
      <c r="Q365" s="21">
        <f t="shared" si="63"/>
        <v>0</v>
      </c>
      <c r="R365" s="21">
        <f t="shared" si="63"/>
        <v>0</v>
      </c>
      <c r="S365" s="21">
        <f t="shared" si="63"/>
        <v>0</v>
      </c>
      <c r="T365" s="21">
        <f t="shared" si="63"/>
        <v>0</v>
      </c>
      <c r="U365" s="21">
        <f t="shared" si="63"/>
        <v>0</v>
      </c>
      <c r="V365" s="21"/>
      <c r="W365" s="2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idden="1" outlineLevel="1" x14ac:dyDescent="0.2">
      <c r="A366" s="19" t="s">
        <v>139</v>
      </c>
      <c r="B366" s="20" t="s">
        <v>643</v>
      </c>
      <c r="C366" s="21">
        <v>0</v>
      </c>
      <c r="D366" s="21">
        <v>0</v>
      </c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>
        <f t="shared" ref="U366:U375" si="64">SUM(V366:W366)</f>
        <v>0</v>
      </c>
      <c r="V366" s="21"/>
      <c r="W366" s="2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idden="1" outlineLevel="1" x14ac:dyDescent="0.2">
      <c r="A367" s="19" t="s">
        <v>145</v>
      </c>
      <c r="B367" s="20" t="s">
        <v>644</v>
      </c>
      <c r="C367" s="21">
        <v>0</v>
      </c>
      <c r="D367" s="21">
        <v>0</v>
      </c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>
        <f t="shared" si="64"/>
        <v>0</v>
      </c>
      <c r="V367" s="21"/>
      <c r="W367" s="2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25.5" hidden="1" outlineLevel="1" x14ac:dyDescent="0.2">
      <c r="A368" s="19" t="s">
        <v>147</v>
      </c>
      <c r="B368" s="20" t="s">
        <v>645</v>
      </c>
      <c r="C368" s="21">
        <v>0</v>
      </c>
      <c r="D368" s="21">
        <v>0</v>
      </c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>
        <f t="shared" si="64"/>
        <v>0</v>
      </c>
      <c r="V368" s="21"/>
      <c r="W368" s="2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idden="1" outlineLevel="1" x14ac:dyDescent="0.2">
      <c r="A369" s="19" t="s">
        <v>149</v>
      </c>
      <c r="B369" s="20" t="s">
        <v>646</v>
      </c>
      <c r="C369" s="21">
        <v>0</v>
      </c>
      <c r="D369" s="21">
        <v>0</v>
      </c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>
        <f t="shared" si="64"/>
        <v>0</v>
      </c>
      <c r="V369" s="21"/>
      <c r="W369" s="2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idden="1" outlineLevel="1" x14ac:dyDescent="0.2">
      <c r="A370" s="19" t="s">
        <v>151</v>
      </c>
      <c r="B370" s="20" t="s">
        <v>647</v>
      </c>
      <c r="C370" s="21">
        <v>0</v>
      </c>
      <c r="D370" s="21">
        <v>0</v>
      </c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>
        <f t="shared" si="64"/>
        <v>0</v>
      </c>
      <c r="V370" s="21"/>
      <c r="W370" s="2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idden="1" outlineLevel="1" x14ac:dyDescent="0.2">
      <c r="A371" s="19" t="s">
        <v>153</v>
      </c>
      <c r="B371" s="20" t="s">
        <v>648</v>
      </c>
      <c r="C371" s="21">
        <v>0</v>
      </c>
      <c r="D371" s="21">
        <v>0</v>
      </c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>
        <f t="shared" si="64"/>
        <v>0</v>
      </c>
      <c r="V371" s="21"/>
      <c r="W371" s="2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idden="1" outlineLevel="1" x14ac:dyDescent="0.2">
      <c r="A372" s="19" t="s">
        <v>155</v>
      </c>
      <c r="B372" s="20" t="s">
        <v>649</v>
      </c>
      <c r="C372" s="21">
        <v>0</v>
      </c>
      <c r="D372" s="21">
        <v>0</v>
      </c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>
        <f t="shared" si="64"/>
        <v>0</v>
      </c>
      <c r="V372" s="21"/>
      <c r="W372" s="2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idden="1" outlineLevel="1" x14ac:dyDescent="0.2">
      <c r="A373" s="19" t="s">
        <v>157</v>
      </c>
      <c r="B373" s="20" t="s">
        <v>650</v>
      </c>
      <c r="C373" s="21">
        <v>0</v>
      </c>
      <c r="D373" s="21">
        <v>0</v>
      </c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>
        <f t="shared" si="64"/>
        <v>0</v>
      </c>
      <c r="V373" s="21"/>
      <c r="W373" s="2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idden="1" outlineLevel="1" x14ac:dyDescent="0.2">
      <c r="A374" s="19" t="s">
        <v>159</v>
      </c>
      <c r="B374" s="20" t="s">
        <v>651</v>
      </c>
      <c r="C374" s="21">
        <v>0</v>
      </c>
      <c r="D374" s="21">
        <v>0</v>
      </c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>
        <f t="shared" si="64"/>
        <v>0</v>
      </c>
      <c r="V374" s="21"/>
      <c r="W374" s="2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idden="1" outlineLevel="1" x14ac:dyDescent="0.2">
      <c r="A375" s="19" t="s">
        <v>161</v>
      </c>
      <c r="B375" s="20" t="s">
        <v>652</v>
      </c>
      <c r="C375" s="21">
        <v>0</v>
      </c>
      <c r="D375" s="21">
        <v>0</v>
      </c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>
        <f t="shared" si="64"/>
        <v>0</v>
      </c>
      <c r="V375" s="21"/>
      <c r="W375" s="2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25.5" hidden="1" outlineLevel="1" x14ac:dyDescent="0.2">
      <c r="A376" s="19" t="s">
        <v>163</v>
      </c>
      <c r="B376" s="20" t="s">
        <v>653</v>
      </c>
      <c r="C376" s="21">
        <v>0</v>
      </c>
      <c r="D376" s="21">
        <v>0</v>
      </c>
      <c r="E376" s="21"/>
      <c r="F376" s="21"/>
      <c r="G376" s="21"/>
      <c r="H376" s="21">
        <f t="shared" ref="H376:U376" si="65">SUM(H377:H386)</f>
        <v>0</v>
      </c>
      <c r="I376" s="21">
        <f t="shared" si="65"/>
        <v>0</v>
      </c>
      <c r="J376" s="21">
        <f t="shared" si="65"/>
        <v>0</v>
      </c>
      <c r="K376" s="21">
        <f t="shared" si="65"/>
        <v>0</v>
      </c>
      <c r="L376" s="21">
        <f t="shared" si="65"/>
        <v>0</v>
      </c>
      <c r="M376" s="21">
        <f t="shared" si="65"/>
        <v>0</v>
      </c>
      <c r="N376" s="21">
        <f t="shared" si="65"/>
        <v>0</v>
      </c>
      <c r="O376" s="21">
        <f t="shared" si="65"/>
        <v>0</v>
      </c>
      <c r="P376" s="21">
        <f t="shared" si="65"/>
        <v>0</v>
      </c>
      <c r="Q376" s="21">
        <f t="shared" si="65"/>
        <v>0</v>
      </c>
      <c r="R376" s="21">
        <f t="shared" si="65"/>
        <v>0</v>
      </c>
      <c r="S376" s="21">
        <f t="shared" si="65"/>
        <v>0</v>
      </c>
      <c r="T376" s="21">
        <f t="shared" si="65"/>
        <v>0</v>
      </c>
      <c r="U376" s="21">
        <f t="shared" si="65"/>
        <v>0</v>
      </c>
      <c r="V376" s="21"/>
      <c r="W376" s="21">
        <f>SUM(W377:W386)</f>
        <v>0</v>
      </c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idden="1" outlineLevel="1" x14ac:dyDescent="0.2">
      <c r="A377" s="19" t="s">
        <v>165</v>
      </c>
      <c r="B377" s="20" t="s">
        <v>654</v>
      </c>
      <c r="C377" s="21">
        <v>0</v>
      </c>
      <c r="D377" s="21">
        <v>0</v>
      </c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>
        <f t="shared" ref="U377:U386" si="66">SUM(V377:W377)</f>
        <v>0</v>
      </c>
      <c r="V377" s="21"/>
      <c r="W377" s="2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idden="1" outlineLevel="1" x14ac:dyDescent="0.2">
      <c r="A378" s="19" t="s">
        <v>169</v>
      </c>
      <c r="B378" s="20" t="s">
        <v>655</v>
      </c>
      <c r="C378" s="21">
        <v>0</v>
      </c>
      <c r="D378" s="21">
        <v>0</v>
      </c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>
        <f t="shared" si="66"/>
        <v>0</v>
      </c>
      <c r="V378" s="21"/>
      <c r="W378" s="2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25.5" hidden="1" outlineLevel="1" x14ac:dyDescent="0.2">
      <c r="A379" s="19" t="s">
        <v>171</v>
      </c>
      <c r="B379" s="20" t="s">
        <v>656</v>
      </c>
      <c r="C379" s="21">
        <v>0</v>
      </c>
      <c r="D379" s="21">
        <v>0</v>
      </c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>
        <f t="shared" si="66"/>
        <v>0</v>
      </c>
      <c r="V379" s="21"/>
      <c r="W379" s="2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idden="1" outlineLevel="1" x14ac:dyDescent="0.2">
      <c r="A380" s="19" t="s">
        <v>173</v>
      </c>
      <c r="B380" s="20" t="s">
        <v>657</v>
      </c>
      <c r="C380" s="21">
        <v>0</v>
      </c>
      <c r="D380" s="21">
        <v>0</v>
      </c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>
        <f t="shared" si="66"/>
        <v>0</v>
      </c>
      <c r="V380" s="21"/>
      <c r="W380" s="2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idden="1" outlineLevel="1" x14ac:dyDescent="0.2">
      <c r="A381" s="19" t="s">
        <v>175</v>
      </c>
      <c r="B381" s="20" t="s">
        <v>658</v>
      </c>
      <c r="C381" s="21">
        <v>0</v>
      </c>
      <c r="D381" s="21">
        <v>0</v>
      </c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>
        <f t="shared" si="66"/>
        <v>0</v>
      </c>
      <c r="V381" s="21"/>
      <c r="W381" s="2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idden="1" outlineLevel="1" x14ac:dyDescent="0.2">
      <c r="A382" s="19" t="s">
        <v>177</v>
      </c>
      <c r="B382" s="20" t="s">
        <v>659</v>
      </c>
      <c r="C382" s="21">
        <v>0</v>
      </c>
      <c r="D382" s="21">
        <v>0</v>
      </c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>
        <f t="shared" si="66"/>
        <v>0</v>
      </c>
      <c r="V382" s="21"/>
      <c r="W382" s="2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idden="1" outlineLevel="1" x14ac:dyDescent="0.2">
      <c r="A383" s="19" t="s">
        <v>179</v>
      </c>
      <c r="B383" s="20" t="s">
        <v>660</v>
      </c>
      <c r="C383" s="21">
        <v>0</v>
      </c>
      <c r="D383" s="21">
        <v>0</v>
      </c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>
        <f t="shared" si="66"/>
        <v>0</v>
      </c>
      <c r="V383" s="21"/>
      <c r="W383" s="2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idden="1" outlineLevel="1" x14ac:dyDescent="0.2">
      <c r="A384" s="19" t="s">
        <v>181</v>
      </c>
      <c r="B384" s="20" t="s">
        <v>661</v>
      </c>
      <c r="C384" s="21">
        <v>0</v>
      </c>
      <c r="D384" s="21">
        <v>0</v>
      </c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>
        <f t="shared" si="66"/>
        <v>0</v>
      </c>
      <c r="V384" s="21"/>
      <c r="W384" s="2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idden="1" outlineLevel="1" x14ac:dyDescent="0.2">
      <c r="A385" s="19" t="s">
        <v>183</v>
      </c>
      <c r="B385" s="20" t="s">
        <v>662</v>
      </c>
      <c r="C385" s="21">
        <v>0</v>
      </c>
      <c r="D385" s="21">
        <v>0</v>
      </c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>
        <f t="shared" si="66"/>
        <v>0</v>
      </c>
      <c r="V385" s="21"/>
      <c r="W385" s="2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idden="1" outlineLevel="1" x14ac:dyDescent="0.2">
      <c r="A386" s="19" t="s">
        <v>185</v>
      </c>
      <c r="B386" s="20" t="s">
        <v>663</v>
      </c>
      <c r="C386" s="21">
        <v>0</v>
      </c>
      <c r="D386" s="21">
        <v>0</v>
      </c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>
        <f t="shared" si="66"/>
        <v>0</v>
      </c>
      <c r="V386" s="21"/>
      <c r="W386" s="2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25.5" hidden="1" outlineLevel="1" x14ac:dyDescent="0.2">
      <c r="A387" s="19" t="s">
        <v>187</v>
      </c>
      <c r="B387" s="20" t="s">
        <v>664</v>
      </c>
      <c r="C387" s="21">
        <v>0</v>
      </c>
      <c r="D387" s="21">
        <v>0</v>
      </c>
      <c r="E387" s="21"/>
      <c r="F387" s="21"/>
      <c r="G387" s="21"/>
      <c r="H387" s="21">
        <f t="shared" ref="H387:W387" si="67">SUM(H388:H397)</f>
        <v>0</v>
      </c>
      <c r="I387" s="21">
        <f t="shared" si="67"/>
        <v>0</v>
      </c>
      <c r="J387" s="21">
        <f t="shared" si="67"/>
        <v>0</v>
      </c>
      <c r="K387" s="21">
        <f t="shared" si="67"/>
        <v>0</v>
      </c>
      <c r="L387" s="21">
        <f t="shared" si="67"/>
        <v>0</v>
      </c>
      <c r="M387" s="21">
        <f t="shared" si="67"/>
        <v>0</v>
      </c>
      <c r="N387" s="21">
        <f t="shared" si="67"/>
        <v>0</v>
      </c>
      <c r="O387" s="21">
        <f t="shared" si="67"/>
        <v>0</v>
      </c>
      <c r="P387" s="21">
        <f t="shared" si="67"/>
        <v>0</v>
      </c>
      <c r="Q387" s="21">
        <f t="shared" si="67"/>
        <v>0</v>
      </c>
      <c r="R387" s="21">
        <f t="shared" si="67"/>
        <v>0</v>
      </c>
      <c r="S387" s="21">
        <f t="shared" si="67"/>
        <v>0</v>
      </c>
      <c r="T387" s="21">
        <f t="shared" si="67"/>
        <v>0</v>
      </c>
      <c r="U387" s="21">
        <f t="shared" si="67"/>
        <v>0</v>
      </c>
      <c r="V387" s="21">
        <f t="shared" si="67"/>
        <v>0</v>
      </c>
      <c r="W387" s="21">
        <f t="shared" si="67"/>
        <v>0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idden="1" outlineLevel="1" x14ac:dyDescent="0.2">
      <c r="A388" s="19" t="s">
        <v>189</v>
      </c>
      <c r="B388" s="20" t="s">
        <v>665</v>
      </c>
      <c r="C388" s="21">
        <v>0</v>
      </c>
      <c r="D388" s="21">
        <v>0</v>
      </c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>
        <f t="shared" ref="U388:U397" si="68">SUM(V388:W388)</f>
        <v>0</v>
      </c>
      <c r="V388" s="21"/>
      <c r="W388" s="2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idden="1" outlineLevel="1" x14ac:dyDescent="0.2">
      <c r="A389" s="19" t="s">
        <v>191</v>
      </c>
      <c r="B389" s="20" t="s">
        <v>666</v>
      </c>
      <c r="C389" s="21">
        <v>0</v>
      </c>
      <c r="D389" s="21">
        <v>0</v>
      </c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>
        <f t="shared" si="68"/>
        <v>0</v>
      </c>
      <c r="V389" s="21"/>
      <c r="W389" s="2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25.5" hidden="1" outlineLevel="1" x14ac:dyDescent="0.2">
      <c r="A390" s="19" t="s">
        <v>193</v>
      </c>
      <c r="B390" s="20" t="s">
        <v>667</v>
      </c>
      <c r="C390" s="21">
        <v>0</v>
      </c>
      <c r="D390" s="21">
        <v>0</v>
      </c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>
        <f t="shared" si="68"/>
        <v>0</v>
      </c>
      <c r="V390" s="21"/>
      <c r="W390" s="2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idden="1" outlineLevel="1" x14ac:dyDescent="0.2">
      <c r="A391" s="19" t="s">
        <v>195</v>
      </c>
      <c r="B391" s="20" t="s">
        <v>668</v>
      </c>
      <c r="C391" s="21">
        <v>0</v>
      </c>
      <c r="D391" s="21">
        <v>0</v>
      </c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>
        <f t="shared" si="68"/>
        <v>0</v>
      </c>
      <c r="V391" s="21"/>
      <c r="W391" s="2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idden="1" outlineLevel="1" x14ac:dyDescent="0.2">
      <c r="A392" s="19" t="s">
        <v>197</v>
      </c>
      <c r="B392" s="20" t="s">
        <v>669</v>
      </c>
      <c r="C392" s="21">
        <v>0</v>
      </c>
      <c r="D392" s="21">
        <v>0</v>
      </c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>
        <f t="shared" si="68"/>
        <v>0</v>
      </c>
      <c r="V392" s="21"/>
      <c r="W392" s="2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idden="1" outlineLevel="1" x14ac:dyDescent="0.2">
      <c r="A393" s="19" t="s">
        <v>199</v>
      </c>
      <c r="B393" s="20" t="s">
        <v>670</v>
      </c>
      <c r="C393" s="21">
        <v>0</v>
      </c>
      <c r="D393" s="21">
        <v>0</v>
      </c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>
        <f t="shared" si="68"/>
        <v>0</v>
      </c>
      <c r="V393" s="21"/>
      <c r="W393" s="2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idden="1" outlineLevel="1" x14ac:dyDescent="0.2">
      <c r="A394" s="19" t="s">
        <v>201</v>
      </c>
      <c r="B394" s="20" t="s">
        <v>671</v>
      </c>
      <c r="C394" s="21">
        <v>0</v>
      </c>
      <c r="D394" s="21">
        <v>0</v>
      </c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>
        <f t="shared" si="68"/>
        <v>0</v>
      </c>
      <c r="V394" s="21"/>
      <c r="W394" s="2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idden="1" outlineLevel="1" x14ac:dyDescent="0.2">
      <c r="A395" s="19" t="s">
        <v>203</v>
      </c>
      <c r="B395" s="20" t="s">
        <v>672</v>
      </c>
      <c r="C395" s="21">
        <v>0</v>
      </c>
      <c r="D395" s="21">
        <v>0</v>
      </c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>
        <f t="shared" si="68"/>
        <v>0</v>
      </c>
      <c r="V395" s="21"/>
      <c r="W395" s="2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idden="1" outlineLevel="1" x14ac:dyDescent="0.2">
      <c r="A396" s="19" t="s">
        <v>205</v>
      </c>
      <c r="B396" s="20" t="s">
        <v>673</v>
      </c>
      <c r="C396" s="21">
        <v>0</v>
      </c>
      <c r="D396" s="21">
        <v>0</v>
      </c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>
        <f t="shared" si="68"/>
        <v>0</v>
      </c>
      <c r="V396" s="21"/>
      <c r="W396" s="2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idden="1" outlineLevel="1" x14ac:dyDescent="0.2">
      <c r="A397" s="19" t="s">
        <v>207</v>
      </c>
      <c r="B397" s="20" t="s">
        <v>674</v>
      </c>
      <c r="C397" s="21">
        <v>0</v>
      </c>
      <c r="D397" s="21">
        <v>0</v>
      </c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>
        <f t="shared" si="68"/>
        <v>0</v>
      </c>
      <c r="V397" s="21"/>
      <c r="W397" s="2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s="46" customFormat="1" ht="22.5" hidden="1" customHeight="1" x14ac:dyDescent="0.2">
      <c r="A398" s="43" t="s">
        <v>209</v>
      </c>
      <c r="B398" s="44" t="s">
        <v>675</v>
      </c>
      <c r="C398" s="45">
        <v>0</v>
      </c>
      <c r="D398" s="45">
        <v>0</v>
      </c>
      <c r="E398" s="45"/>
      <c r="F398" s="45"/>
      <c r="G398" s="45"/>
      <c r="H398" s="45">
        <f t="shared" ref="H398:U398" si="69">+H363+H364+H365+H376+H387</f>
        <v>0</v>
      </c>
      <c r="I398" s="45">
        <f t="shared" si="69"/>
        <v>0</v>
      </c>
      <c r="J398" s="45">
        <f t="shared" si="69"/>
        <v>0</v>
      </c>
      <c r="K398" s="45">
        <f t="shared" si="69"/>
        <v>0</v>
      </c>
      <c r="L398" s="45">
        <f t="shared" si="69"/>
        <v>0</v>
      </c>
      <c r="M398" s="45">
        <f t="shared" si="69"/>
        <v>0</v>
      </c>
      <c r="N398" s="45">
        <f t="shared" si="69"/>
        <v>0</v>
      </c>
      <c r="O398" s="45">
        <f t="shared" si="69"/>
        <v>0</v>
      </c>
      <c r="P398" s="45">
        <f t="shared" si="69"/>
        <v>0</v>
      </c>
      <c r="Q398" s="45">
        <f t="shared" si="69"/>
        <v>0</v>
      </c>
      <c r="R398" s="45">
        <f t="shared" si="69"/>
        <v>0</v>
      </c>
      <c r="S398" s="45">
        <f t="shared" si="69"/>
        <v>0</v>
      </c>
      <c r="T398" s="45">
        <f t="shared" si="69"/>
        <v>0</v>
      </c>
      <c r="U398" s="45">
        <f t="shared" si="69"/>
        <v>0</v>
      </c>
      <c r="V398" s="45"/>
      <c r="W398" s="45">
        <f>+W363+W364+W365+W376+W387</f>
        <v>0</v>
      </c>
    </row>
    <row r="399" spans="1:44" hidden="1" outlineLevel="1" x14ac:dyDescent="0.2">
      <c r="A399" s="19" t="s">
        <v>211</v>
      </c>
      <c r="B399" s="20" t="s">
        <v>676</v>
      </c>
      <c r="C399" s="21">
        <v>0</v>
      </c>
      <c r="D399" s="21">
        <v>0</v>
      </c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>
        <f t="shared" ref="U399:U411" si="70">SUM(V399:W399)</f>
        <v>0</v>
      </c>
      <c r="V399" s="21"/>
      <c r="W399" s="2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idden="1" outlineLevel="1" x14ac:dyDescent="0.2">
      <c r="A400" s="19" t="s">
        <v>213</v>
      </c>
      <c r="B400" s="20" t="s">
        <v>677</v>
      </c>
      <c r="C400" s="21">
        <v>0</v>
      </c>
      <c r="D400" s="21">
        <v>0</v>
      </c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>
        <f t="shared" si="70"/>
        <v>0</v>
      </c>
      <c r="V400" s="21"/>
      <c r="W400" s="2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25.5" hidden="1" outlineLevel="1" x14ac:dyDescent="0.2">
      <c r="A401" s="19" t="s">
        <v>215</v>
      </c>
      <c r="B401" s="20" t="s">
        <v>678</v>
      </c>
      <c r="C401" s="21">
        <v>0</v>
      </c>
      <c r="D401" s="21">
        <v>0</v>
      </c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>
        <f t="shared" si="70"/>
        <v>0</v>
      </c>
      <c r="V401" s="21"/>
      <c r="W401" s="2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idden="1" outlineLevel="1" x14ac:dyDescent="0.2">
      <c r="A402" s="19" t="s">
        <v>217</v>
      </c>
      <c r="B402" s="20" t="s">
        <v>679</v>
      </c>
      <c r="C402" s="21">
        <v>0</v>
      </c>
      <c r="D402" s="21">
        <v>0</v>
      </c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>
        <f t="shared" si="70"/>
        <v>0</v>
      </c>
      <c r="V402" s="21"/>
      <c r="W402" s="2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idden="1" outlineLevel="1" x14ac:dyDescent="0.2">
      <c r="A403" s="19" t="s">
        <v>219</v>
      </c>
      <c r="B403" s="20" t="s">
        <v>680</v>
      </c>
      <c r="C403" s="21">
        <v>0</v>
      </c>
      <c r="D403" s="21">
        <v>0</v>
      </c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>
        <f t="shared" si="70"/>
        <v>0</v>
      </c>
      <c r="V403" s="21"/>
      <c r="W403" s="2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idden="1" outlineLevel="1" x14ac:dyDescent="0.2">
      <c r="A404" s="19" t="s">
        <v>221</v>
      </c>
      <c r="B404" s="20" t="s">
        <v>681</v>
      </c>
      <c r="C404" s="21">
        <v>0</v>
      </c>
      <c r="D404" s="21">
        <v>0</v>
      </c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>
        <f t="shared" si="70"/>
        <v>0</v>
      </c>
      <c r="V404" s="21"/>
      <c r="W404" s="2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idden="1" outlineLevel="1" x14ac:dyDescent="0.2">
      <c r="A405" s="19" t="s">
        <v>223</v>
      </c>
      <c r="B405" s="20" t="s">
        <v>682</v>
      </c>
      <c r="C405" s="21">
        <v>0</v>
      </c>
      <c r="D405" s="21">
        <v>0</v>
      </c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>
        <f t="shared" si="70"/>
        <v>0</v>
      </c>
      <c r="V405" s="21"/>
      <c r="W405" s="2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idden="1" outlineLevel="1" x14ac:dyDescent="0.2">
      <c r="A406" s="19" t="s">
        <v>225</v>
      </c>
      <c r="B406" s="20" t="s">
        <v>683</v>
      </c>
      <c r="C406" s="21">
        <v>0</v>
      </c>
      <c r="D406" s="21">
        <v>0</v>
      </c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>
        <f t="shared" si="70"/>
        <v>0</v>
      </c>
      <c r="V406" s="21"/>
      <c r="W406" s="2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idden="1" outlineLevel="1" x14ac:dyDescent="0.2">
      <c r="A407" s="19" t="s">
        <v>227</v>
      </c>
      <c r="B407" s="20" t="s">
        <v>684</v>
      </c>
      <c r="C407" s="21">
        <v>0</v>
      </c>
      <c r="D407" s="21">
        <v>0</v>
      </c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>
        <f t="shared" si="70"/>
        <v>0</v>
      </c>
      <c r="V407" s="21"/>
      <c r="W407" s="2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idden="1" outlineLevel="1" x14ac:dyDescent="0.2">
      <c r="A408" s="19" t="s">
        <v>229</v>
      </c>
      <c r="B408" s="20" t="s">
        <v>685</v>
      </c>
      <c r="C408" s="21">
        <v>0</v>
      </c>
      <c r="D408" s="21">
        <v>0</v>
      </c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>
        <f t="shared" si="70"/>
        <v>0</v>
      </c>
      <c r="V408" s="21"/>
      <c r="W408" s="2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idden="1" outlineLevel="1" x14ac:dyDescent="0.2">
      <c r="A409" s="19" t="s">
        <v>231</v>
      </c>
      <c r="B409" s="20" t="s">
        <v>686</v>
      </c>
      <c r="C409" s="21">
        <v>0</v>
      </c>
      <c r="D409" s="21">
        <v>0</v>
      </c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>
        <f t="shared" si="70"/>
        <v>0</v>
      </c>
      <c r="V409" s="21"/>
      <c r="W409" s="2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idden="1" outlineLevel="1" x14ac:dyDescent="0.2">
      <c r="A410" s="19" t="s">
        <v>233</v>
      </c>
      <c r="B410" s="20" t="s">
        <v>687</v>
      </c>
      <c r="C410" s="21">
        <v>0</v>
      </c>
      <c r="D410" s="21">
        <v>0</v>
      </c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>
        <f t="shared" si="70"/>
        <v>0</v>
      </c>
      <c r="V410" s="21"/>
      <c r="W410" s="2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idden="1" outlineLevel="1" x14ac:dyDescent="0.2">
      <c r="A411" s="19" t="s">
        <v>235</v>
      </c>
      <c r="B411" s="20" t="s">
        <v>688</v>
      </c>
      <c r="C411" s="21">
        <v>0</v>
      </c>
      <c r="D411" s="21">
        <v>0</v>
      </c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>
        <f t="shared" si="70"/>
        <v>0</v>
      </c>
      <c r="V411" s="21"/>
      <c r="W411" s="2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hidden="1" customHeight="1" outlineLevel="1" x14ac:dyDescent="0.2">
      <c r="A412" s="23" t="s">
        <v>237</v>
      </c>
      <c r="B412" s="24" t="s">
        <v>689</v>
      </c>
      <c r="C412" s="25">
        <v>0</v>
      </c>
      <c r="D412" s="25">
        <v>0</v>
      </c>
      <c r="E412" s="25"/>
      <c r="F412" s="25"/>
      <c r="G412" s="25"/>
      <c r="H412" s="25">
        <f t="shared" ref="H412:U412" si="71">+H399+H403</f>
        <v>0</v>
      </c>
      <c r="I412" s="25">
        <f t="shared" si="71"/>
        <v>0</v>
      </c>
      <c r="J412" s="25">
        <f t="shared" si="71"/>
        <v>0</v>
      </c>
      <c r="K412" s="25">
        <f t="shared" si="71"/>
        <v>0</v>
      </c>
      <c r="L412" s="25">
        <f t="shared" si="71"/>
        <v>0</v>
      </c>
      <c r="M412" s="25">
        <f t="shared" si="71"/>
        <v>0</v>
      </c>
      <c r="N412" s="25">
        <f t="shared" si="71"/>
        <v>0</v>
      </c>
      <c r="O412" s="25">
        <f t="shared" si="71"/>
        <v>0</v>
      </c>
      <c r="P412" s="25">
        <f t="shared" si="71"/>
        <v>0</v>
      </c>
      <c r="Q412" s="25">
        <f t="shared" si="71"/>
        <v>0</v>
      </c>
      <c r="R412" s="25">
        <f t="shared" si="71"/>
        <v>0</v>
      </c>
      <c r="S412" s="25">
        <f t="shared" si="71"/>
        <v>0</v>
      </c>
      <c r="T412" s="25">
        <f t="shared" si="71"/>
        <v>0</v>
      </c>
      <c r="U412" s="25">
        <f t="shared" si="71"/>
        <v>0</v>
      </c>
      <c r="V412" s="25"/>
      <c r="W412" s="25">
        <f>+W399+W403</f>
        <v>0</v>
      </c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s="31" customFormat="1" ht="12.75" hidden="1" customHeight="1" outlineLevel="1" x14ac:dyDescent="0.2">
      <c r="A413" s="23" t="s">
        <v>239</v>
      </c>
      <c r="B413" s="24" t="s">
        <v>690</v>
      </c>
      <c r="C413" s="25">
        <v>0</v>
      </c>
      <c r="D413" s="25">
        <v>0</v>
      </c>
      <c r="E413" s="25"/>
      <c r="F413" s="25"/>
      <c r="G413" s="25"/>
      <c r="H413" s="25">
        <f t="shared" ref="H413:U413" si="72">SUM(H414:H422)</f>
        <v>0</v>
      </c>
      <c r="I413" s="25">
        <f t="shared" si="72"/>
        <v>0</v>
      </c>
      <c r="J413" s="25">
        <f t="shared" si="72"/>
        <v>0</v>
      </c>
      <c r="K413" s="25">
        <f t="shared" si="72"/>
        <v>0</v>
      </c>
      <c r="L413" s="25">
        <f t="shared" si="72"/>
        <v>0</v>
      </c>
      <c r="M413" s="25">
        <f t="shared" si="72"/>
        <v>0</v>
      </c>
      <c r="N413" s="25">
        <f t="shared" si="72"/>
        <v>0</v>
      </c>
      <c r="O413" s="25">
        <f t="shared" si="72"/>
        <v>0</v>
      </c>
      <c r="P413" s="25">
        <f t="shared" si="72"/>
        <v>0</v>
      </c>
      <c r="Q413" s="25">
        <f t="shared" si="72"/>
        <v>0</v>
      </c>
      <c r="R413" s="25">
        <f t="shared" si="72"/>
        <v>0</v>
      </c>
      <c r="S413" s="25">
        <f t="shared" si="72"/>
        <v>0</v>
      </c>
      <c r="T413" s="25">
        <f t="shared" si="72"/>
        <v>0</v>
      </c>
      <c r="U413" s="25">
        <f t="shared" si="72"/>
        <v>0</v>
      </c>
      <c r="V413" s="25"/>
      <c r="W413" s="25">
        <f>SUM(W414:W422)</f>
        <v>0</v>
      </c>
    </row>
    <row r="414" spans="1:44" hidden="1" outlineLevel="1" x14ac:dyDescent="0.2">
      <c r="A414" s="19" t="s">
        <v>241</v>
      </c>
      <c r="B414" s="20" t="s">
        <v>691</v>
      </c>
      <c r="C414" s="21">
        <v>0</v>
      </c>
      <c r="D414" s="21">
        <v>0</v>
      </c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>
        <f t="shared" ref="U414:U422" si="73">SUM(V414:W414)</f>
        <v>0</v>
      </c>
      <c r="V414" s="21"/>
      <c r="W414" s="2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25.5" hidden="1" outlineLevel="1" x14ac:dyDescent="0.2">
      <c r="A415" s="19" t="s">
        <v>243</v>
      </c>
      <c r="B415" s="20" t="s">
        <v>692</v>
      </c>
      <c r="C415" s="21">
        <v>0</v>
      </c>
      <c r="D415" s="21">
        <v>0</v>
      </c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>
        <f t="shared" si="73"/>
        <v>0</v>
      </c>
      <c r="V415" s="21"/>
      <c r="W415" s="2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idden="1" outlineLevel="1" x14ac:dyDescent="0.2">
      <c r="A416" s="19" t="s">
        <v>245</v>
      </c>
      <c r="B416" s="20" t="s">
        <v>693</v>
      </c>
      <c r="C416" s="21">
        <v>0</v>
      </c>
      <c r="D416" s="21">
        <v>0</v>
      </c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>
        <f t="shared" si="73"/>
        <v>0</v>
      </c>
      <c r="V416" s="21"/>
      <c r="W416" s="2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idden="1" outlineLevel="1" x14ac:dyDescent="0.2">
      <c r="A417" s="19" t="s">
        <v>247</v>
      </c>
      <c r="B417" s="20" t="s">
        <v>694</v>
      </c>
      <c r="C417" s="21">
        <v>0</v>
      </c>
      <c r="D417" s="21">
        <v>0</v>
      </c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>
        <f t="shared" si="73"/>
        <v>0</v>
      </c>
      <c r="V417" s="21"/>
      <c r="W417" s="2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idden="1" outlineLevel="1" x14ac:dyDescent="0.2">
      <c r="A418" s="19" t="s">
        <v>249</v>
      </c>
      <c r="B418" s="20" t="s">
        <v>695</v>
      </c>
      <c r="C418" s="21">
        <v>0</v>
      </c>
      <c r="D418" s="21">
        <v>0</v>
      </c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>
        <f t="shared" si="73"/>
        <v>0</v>
      </c>
      <c r="V418" s="21"/>
      <c r="W418" s="2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idden="1" outlineLevel="1" x14ac:dyDescent="0.2">
      <c r="A419" s="19" t="s">
        <v>251</v>
      </c>
      <c r="B419" s="20" t="s">
        <v>696</v>
      </c>
      <c r="C419" s="21">
        <v>0</v>
      </c>
      <c r="D419" s="21">
        <v>0</v>
      </c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>
        <f t="shared" si="73"/>
        <v>0</v>
      </c>
      <c r="V419" s="21"/>
      <c r="W419" s="2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idden="1" outlineLevel="1" x14ac:dyDescent="0.2">
      <c r="A420" s="19" t="s">
        <v>253</v>
      </c>
      <c r="B420" s="20" t="s">
        <v>697</v>
      </c>
      <c r="C420" s="21">
        <v>0</v>
      </c>
      <c r="D420" s="21">
        <v>0</v>
      </c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>
        <f t="shared" si="73"/>
        <v>0</v>
      </c>
      <c r="V420" s="21"/>
      <c r="W420" s="2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idden="1" outlineLevel="1" x14ac:dyDescent="0.2">
      <c r="A421" s="19" t="s">
        <v>255</v>
      </c>
      <c r="B421" s="20" t="s">
        <v>698</v>
      </c>
      <c r="C421" s="21">
        <v>0</v>
      </c>
      <c r="D421" s="21">
        <v>0</v>
      </c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>
        <f t="shared" si="73"/>
        <v>0</v>
      </c>
      <c r="V421" s="21"/>
      <c r="W421" s="2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idden="1" outlineLevel="1" x14ac:dyDescent="0.2">
      <c r="A422" s="19" t="s">
        <v>257</v>
      </c>
      <c r="B422" s="20" t="s">
        <v>699</v>
      </c>
      <c r="C422" s="21">
        <v>0</v>
      </c>
      <c r="D422" s="21">
        <v>0</v>
      </c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>
        <f t="shared" si="73"/>
        <v>0</v>
      </c>
      <c r="V422" s="21"/>
      <c r="W422" s="2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s="31" customFormat="1" ht="12.75" hidden="1" customHeight="1" outlineLevel="1" x14ac:dyDescent="0.2">
      <c r="A423" s="23" t="s">
        <v>259</v>
      </c>
      <c r="B423" s="24" t="s">
        <v>700</v>
      </c>
      <c r="C423" s="25">
        <v>0</v>
      </c>
      <c r="D423" s="25">
        <v>0</v>
      </c>
      <c r="E423" s="25"/>
      <c r="F423" s="25"/>
      <c r="G423" s="25"/>
      <c r="H423" s="25">
        <f t="shared" ref="H423:U423" si="74">SUM(H424:H427)</f>
        <v>0</v>
      </c>
      <c r="I423" s="25">
        <f t="shared" si="74"/>
        <v>0</v>
      </c>
      <c r="J423" s="25">
        <f t="shared" si="74"/>
        <v>0</v>
      </c>
      <c r="K423" s="25">
        <f t="shared" si="74"/>
        <v>0</v>
      </c>
      <c r="L423" s="25">
        <f t="shared" si="74"/>
        <v>0</v>
      </c>
      <c r="M423" s="25">
        <f t="shared" si="74"/>
        <v>0</v>
      </c>
      <c r="N423" s="25">
        <f t="shared" si="74"/>
        <v>0</v>
      </c>
      <c r="O423" s="25">
        <f t="shared" si="74"/>
        <v>0</v>
      </c>
      <c r="P423" s="25">
        <f t="shared" si="74"/>
        <v>0</v>
      </c>
      <c r="Q423" s="25">
        <f t="shared" si="74"/>
        <v>0</v>
      </c>
      <c r="R423" s="25">
        <f t="shared" si="74"/>
        <v>0</v>
      </c>
      <c r="S423" s="25">
        <f t="shared" si="74"/>
        <v>0</v>
      </c>
      <c r="T423" s="25">
        <f t="shared" si="74"/>
        <v>0</v>
      </c>
      <c r="U423" s="25">
        <f t="shared" si="74"/>
        <v>0</v>
      </c>
      <c r="V423" s="25"/>
      <c r="W423" s="25">
        <f>SUM(W424:W427)</f>
        <v>0</v>
      </c>
    </row>
    <row r="424" spans="1:44" hidden="1" outlineLevel="1" x14ac:dyDescent="0.2">
      <c r="A424" s="19" t="s">
        <v>261</v>
      </c>
      <c r="B424" s="20" t="s">
        <v>701</v>
      </c>
      <c r="C424" s="21">
        <v>0</v>
      </c>
      <c r="D424" s="21">
        <v>0</v>
      </c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>
        <f>SUM(V424:W424)</f>
        <v>0</v>
      </c>
      <c r="V424" s="21"/>
      <c r="W424" s="2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idden="1" outlineLevel="1" x14ac:dyDescent="0.2">
      <c r="A425" s="19" t="s">
        <v>263</v>
      </c>
      <c r="B425" s="20" t="s">
        <v>702</v>
      </c>
      <c r="C425" s="21">
        <v>0</v>
      </c>
      <c r="D425" s="21">
        <v>0</v>
      </c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>
        <f>SUM(V425:W425)</f>
        <v>0</v>
      </c>
      <c r="V425" s="21"/>
      <c r="W425" s="2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idden="1" outlineLevel="1" x14ac:dyDescent="0.2">
      <c r="A426" s="19" t="s">
        <v>265</v>
      </c>
      <c r="B426" s="20" t="s">
        <v>703</v>
      </c>
      <c r="C426" s="21">
        <v>0</v>
      </c>
      <c r="D426" s="21">
        <v>0</v>
      </c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>
        <f>SUM(V426:W426)</f>
        <v>0</v>
      </c>
      <c r="V426" s="21"/>
      <c r="W426" s="2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idden="1" outlineLevel="1" x14ac:dyDescent="0.2">
      <c r="A427" s="19" t="s">
        <v>267</v>
      </c>
      <c r="B427" s="20" t="s">
        <v>704</v>
      </c>
      <c r="C427" s="21">
        <v>0</v>
      </c>
      <c r="D427" s="21">
        <v>0</v>
      </c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>
        <f>SUM(V427:W427)</f>
        <v>0</v>
      </c>
      <c r="V427" s="21"/>
      <c r="W427" s="2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s="31" customFormat="1" ht="12.75" hidden="1" customHeight="1" outlineLevel="1" x14ac:dyDescent="0.2">
      <c r="A428" s="23" t="s">
        <v>269</v>
      </c>
      <c r="B428" s="24" t="s">
        <v>705</v>
      </c>
      <c r="C428" s="25">
        <v>0</v>
      </c>
      <c r="D428" s="25">
        <v>0</v>
      </c>
      <c r="E428" s="25"/>
      <c r="F428" s="25"/>
      <c r="G428" s="25"/>
      <c r="H428" s="25">
        <f t="shared" ref="H428:U428" si="75">SUM(H429:H435)</f>
        <v>0</v>
      </c>
      <c r="I428" s="25">
        <f t="shared" si="75"/>
        <v>0</v>
      </c>
      <c r="J428" s="25">
        <f t="shared" si="75"/>
        <v>0</v>
      </c>
      <c r="K428" s="25">
        <f t="shared" si="75"/>
        <v>0</v>
      </c>
      <c r="L428" s="25">
        <f t="shared" si="75"/>
        <v>0</v>
      </c>
      <c r="M428" s="25">
        <f t="shared" si="75"/>
        <v>0</v>
      </c>
      <c r="N428" s="25">
        <f t="shared" si="75"/>
        <v>0</v>
      </c>
      <c r="O428" s="25">
        <f t="shared" si="75"/>
        <v>0</v>
      </c>
      <c r="P428" s="25">
        <f t="shared" si="75"/>
        <v>0</v>
      </c>
      <c r="Q428" s="25">
        <f t="shared" si="75"/>
        <v>0</v>
      </c>
      <c r="R428" s="25">
        <f t="shared" si="75"/>
        <v>0</v>
      </c>
      <c r="S428" s="25">
        <f t="shared" si="75"/>
        <v>0</v>
      </c>
      <c r="T428" s="25">
        <f t="shared" si="75"/>
        <v>0</v>
      </c>
      <c r="U428" s="25">
        <f t="shared" si="75"/>
        <v>0</v>
      </c>
      <c r="V428" s="25"/>
      <c r="W428" s="25">
        <f>SUM(W429:W435)</f>
        <v>0</v>
      </c>
    </row>
    <row r="429" spans="1:44" hidden="1" outlineLevel="1" x14ac:dyDescent="0.2">
      <c r="A429" s="19" t="s">
        <v>271</v>
      </c>
      <c r="B429" s="20" t="s">
        <v>706</v>
      </c>
      <c r="C429" s="21">
        <v>0</v>
      </c>
      <c r="D429" s="21">
        <v>0</v>
      </c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>
        <f t="shared" ref="U429:U435" si="76">SUM(V429:W429)</f>
        <v>0</v>
      </c>
      <c r="V429" s="21"/>
      <c r="W429" s="2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idden="1" outlineLevel="1" x14ac:dyDescent="0.2">
      <c r="A430" s="19" t="s">
        <v>273</v>
      </c>
      <c r="B430" s="20" t="s">
        <v>707</v>
      </c>
      <c r="C430" s="21">
        <v>0</v>
      </c>
      <c r="D430" s="21">
        <v>0</v>
      </c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>
        <f t="shared" si="76"/>
        <v>0</v>
      </c>
      <c r="V430" s="21"/>
      <c r="W430" s="2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idden="1" outlineLevel="1" x14ac:dyDescent="0.2">
      <c r="A431" s="19" t="s">
        <v>275</v>
      </c>
      <c r="B431" s="20" t="s">
        <v>708</v>
      </c>
      <c r="C431" s="21">
        <v>0</v>
      </c>
      <c r="D431" s="21">
        <v>0</v>
      </c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>
        <f t="shared" si="76"/>
        <v>0</v>
      </c>
      <c r="V431" s="21"/>
      <c r="W431" s="2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idden="1" outlineLevel="1" x14ac:dyDescent="0.2">
      <c r="A432" s="19" t="s">
        <v>277</v>
      </c>
      <c r="B432" s="20" t="s">
        <v>709</v>
      </c>
      <c r="C432" s="21">
        <v>0</v>
      </c>
      <c r="D432" s="21">
        <v>0</v>
      </c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>
        <f t="shared" si="76"/>
        <v>0</v>
      </c>
      <c r="V432" s="21"/>
      <c r="W432" s="2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idden="1" outlineLevel="1" x14ac:dyDescent="0.2">
      <c r="A433" s="19" t="s">
        <v>279</v>
      </c>
      <c r="B433" s="20" t="s">
        <v>710</v>
      </c>
      <c r="C433" s="21">
        <v>0</v>
      </c>
      <c r="D433" s="21">
        <v>0</v>
      </c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>
        <f t="shared" si="76"/>
        <v>0</v>
      </c>
      <c r="V433" s="21"/>
      <c r="W433" s="2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idden="1" outlineLevel="1" x14ac:dyDescent="0.2">
      <c r="A434" s="19" t="s">
        <v>281</v>
      </c>
      <c r="B434" s="20" t="s">
        <v>711</v>
      </c>
      <c r="C434" s="21">
        <v>0</v>
      </c>
      <c r="D434" s="21">
        <v>0</v>
      </c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>
        <f t="shared" si="76"/>
        <v>0</v>
      </c>
      <c r="V434" s="21"/>
      <c r="W434" s="2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idden="1" outlineLevel="1" x14ac:dyDescent="0.2">
      <c r="A435" s="19" t="s">
        <v>283</v>
      </c>
      <c r="B435" s="20" t="s">
        <v>712</v>
      </c>
      <c r="C435" s="21">
        <v>0</v>
      </c>
      <c r="D435" s="21">
        <v>0</v>
      </c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>
        <f t="shared" si="76"/>
        <v>0</v>
      </c>
      <c r="V435" s="21"/>
      <c r="W435" s="2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hidden="1" customHeight="1" outlineLevel="1" x14ac:dyDescent="0.2">
      <c r="A436" s="19" t="s">
        <v>285</v>
      </c>
      <c r="B436" s="20" t="s">
        <v>713</v>
      </c>
      <c r="C436" s="21">
        <v>0</v>
      </c>
      <c r="D436" s="21">
        <v>0</v>
      </c>
      <c r="E436" s="21"/>
      <c r="F436" s="21"/>
      <c r="G436" s="21"/>
      <c r="H436" s="21">
        <f t="shared" ref="H436:U436" si="77">SUM(H437:H456)</f>
        <v>0</v>
      </c>
      <c r="I436" s="21">
        <f t="shared" si="77"/>
        <v>0</v>
      </c>
      <c r="J436" s="21">
        <f t="shared" si="77"/>
        <v>0</v>
      </c>
      <c r="K436" s="21">
        <f t="shared" si="77"/>
        <v>0</v>
      </c>
      <c r="L436" s="21">
        <f t="shared" si="77"/>
        <v>0</v>
      </c>
      <c r="M436" s="21">
        <f t="shared" si="77"/>
        <v>0</v>
      </c>
      <c r="N436" s="21">
        <f t="shared" si="77"/>
        <v>0</v>
      </c>
      <c r="O436" s="21">
        <f t="shared" si="77"/>
        <v>0</v>
      </c>
      <c r="P436" s="21">
        <f t="shared" si="77"/>
        <v>0</v>
      </c>
      <c r="Q436" s="21">
        <f t="shared" si="77"/>
        <v>0</v>
      </c>
      <c r="R436" s="21">
        <f t="shared" si="77"/>
        <v>0</v>
      </c>
      <c r="S436" s="21">
        <f t="shared" si="77"/>
        <v>0</v>
      </c>
      <c r="T436" s="21">
        <f t="shared" si="77"/>
        <v>0</v>
      </c>
      <c r="U436" s="21">
        <f t="shared" si="77"/>
        <v>0</v>
      </c>
      <c r="V436" s="21"/>
      <c r="W436" s="21">
        <f>SUM(W437:W456)</f>
        <v>0</v>
      </c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idden="1" outlineLevel="1" x14ac:dyDescent="0.2">
      <c r="A437" s="19" t="s">
        <v>287</v>
      </c>
      <c r="B437" s="20" t="s">
        <v>714</v>
      </c>
      <c r="C437" s="21">
        <v>0</v>
      </c>
      <c r="D437" s="21">
        <v>0</v>
      </c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>
        <f t="shared" ref="U437:U456" si="78">SUM(V437:W437)</f>
        <v>0</v>
      </c>
      <c r="V437" s="21"/>
      <c r="W437" s="2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idden="1" outlineLevel="1" x14ac:dyDescent="0.2">
      <c r="A438" s="19" t="s">
        <v>289</v>
      </c>
      <c r="B438" s="20" t="s">
        <v>715</v>
      </c>
      <c r="C438" s="21">
        <v>0</v>
      </c>
      <c r="D438" s="21">
        <v>0</v>
      </c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>
        <f t="shared" si="78"/>
        <v>0</v>
      </c>
      <c r="V438" s="21"/>
      <c r="W438" s="2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idden="1" outlineLevel="1" x14ac:dyDescent="0.2">
      <c r="A439" s="19" t="s">
        <v>291</v>
      </c>
      <c r="B439" s="20" t="s">
        <v>716</v>
      </c>
      <c r="C439" s="21">
        <v>0</v>
      </c>
      <c r="D439" s="21">
        <v>0</v>
      </c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>
        <f t="shared" si="78"/>
        <v>0</v>
      </c>
      <c r="V439" s="21"/>
      <c r="W439" s="2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idden="1" outlineLevel="1" x14ac:dyDescent="0.2">
      <c r="A440" s="19" t="s">
        <v>293</v>
      </c>
      <c r="B440" s="20" t="s">
        <v>717</v>
      </c>
      <c r="C440" s="21">
        <v>0</v>
      </c>
      <c r="D440" s="21">
        <v>0</v>
      </c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>
        <f t="shared" si="78"/>
        <v>0</v>
      </c>
      <c r="V440" s="21"/>
      <c r="W440" s="2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idden="1" outlineLevel="1" x14ac:dyDescent="0.2">
      <c r="A441" s="19" t="s">
        <v>295</v>
      </c>
      <c r="B441" s="20" t="s">
        <v>718</v>
      </c>
      <c r="C441" s="21">
        <v>0</v>
      </c>
      <c r="D441" s="21">
        <v>0</v>
      </c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>
        <f t="shared" si="78"/>
        <v>0</v>
      </c>
      <c r="V441" s="21"/>
      <c r="W441" s="2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idden="1" outlineLevel="1" x14ac:dyDescent="0.2">
      <c r="A442" s="19" t="s">
        <v>297</v>
      </c>
      <c r="B442" s="20" t="s">
        <v>719</v>
      </c>
      <c r="C442" s="21">
        <v>0</v>
      </c>
      <c r="D442" s="21">
        <v>0</v>
      </c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>
        <f t="shared" si="78"/>
        <v>0</v>
      </c>
      <c r="V442" s="21"/>
      <c r="W442" s="2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25.5" hidden="1" outlineLevel="1" x14ac:dyDescent="0.2">
      <c r="A443" s="19" t="s">
        <v>299</v>
      </c>
      <c r="B443" s="20" t="s">
        <v>720</v>
      </c>
      <c r="C443" s="21">
        <v>0</v>
      </c>
      <c r="D443" s="21">
        <v>0</v>
      </c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>
        <f t="shared" si="78"/>
        <v>0</v>
      </c>
      <c r="V443" s="21"/>
      <c r="W443" s="2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idden="1" outlineLevel="1" x14ac:dyDescent="0.2">
      <c r="A444" s="19" t="s">
        <v>301</v>
      </c>
      <c r="B444" s="20" t="s">
        <v>721</v>
      </c>
      <c r="C444" s="21">
        <v>0</v>
      </c>
      <c r="D444" s="21">
        <v>0</v>
      </c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>
        <f t="shared" si="78"/>
        <v>0</v>
      </c>
      <c r="V444" s="21"/>
      <c r="W444" s="2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idden="1" outlineLevel="1" x14ac:dyDescent="0.2">
      <c r="A445" s="19" t="s">
        <v>303</v>
      </c>
      <c r="B445" s="20" t="s">
        <v>722</v>
      </c>
      <c r="C445" s="21">
        <v>0</v>
      </c>
      <c r="D445" s="21">
        <v>0</v>
      </c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>
        <f t="shared" si="78"/>
        <v>0</v>
      </c>
      <c r="V445" s="21"/>
      <c r="W445" s="2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idden="1" outlineLevel="1" x14ac:dyDescent="0.2">
      <c r="A446" s="19" t="s">
        <v>305</v>
      </c>
      <c r="B446" s="20" t="s">
        <v>723</v>
      </c>
      <c r="C446" s="21">
        <v>0</v>
      </c>
      <c r="D446" s="21">
        <v>0</v>
      </c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>
        <f t="shared" si="78"/>
        <v>0</v>
      </c>
      <c r="V446" s="21"/>
      <c r="W446" s="2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25.5" hidden="1" outlineLevel="1" x14ac:dyDescent="0.2">
      <c r="A447" s="19" t="s">
        <v>307</v>
      </c>
      <c r="B447" s="20" t="s">
        <v>724</v>
      </c>
      <c r="C447" s="21">
        <v>0</v>
      </c>
      <c r="D447" s="21">
        <v>0</v>
      </c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>
        <f t="shared" si="78"/>
        <v>0</v>
      </c>
      <c r="V447" s="21"/>
      <c r="W447" s="2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25.5" hidden="1" outlineLevel="1" x14ac:dyDescent="0.2">
      <c r="A448" s="19" t="s">
        <v>309</v>
      </c>
      <c r="B448" s="20" t="s">
        <v>725</v>
      </c>
      <c r="C448" s="21">
        <v>0</v>
      </c>
      <c r="D448" s="21">
        <v>0</v>
      </c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>
        <f t="shared" si="78"/>
        <v>0</v>
      </c>
      <c r="V448" s="21"/>
      <c r="W448" s="2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idden="1" outlineLevel="1" x14ac:dyDescent="0.2">
      <c r="A449" s="19" t="s">
        <v>311</v>
      </c>
      <c r="B449" s="20" t="s">
        <v>726</v>
      </c>
      <c r="C449" s="21">
        <v>0</v>
      </c>
      <c r="D449" s="21">
        <v>0</v>
      </c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>
        <f t="shared" si="78"/>
        <v>0</v>
      </c>
      <c r="V449" s="21"/>
      <c r="W449" s="2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25.5" hidden="1" outlineLevel="1" x14ac:dyDescent="0.2">
      <c r="A450" s="19" t="s">
        <v>313</v>
      </c>
      <c r="B450" s="20" t="s">
        <v>727</v>
      </c>
      <c r="C450" s="21">
        <v>0</v>
      </c>
      <c r="D450" s="21">
        <v>0</v>
      </c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>
        <f t="shared" si="78"/>
        <v>0</v>
      </c>
      <c r="V450" s="21"/>
      <c r="W450" s="2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25.5" hidden="1" outlineLevel="1" x14ac:dyDescent="0.2">
      <c r="A451" s="19" t="s">
        <v>315</v>
      </c>
      <c r="B451" s="20" t="s">
        <v>728</v>
      </c>
      <c r="C451" s="21">
        <v>0</v>
      </c>
      <c r="D451" s="21">
        <v>0</v>
      </c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>
        <f t="shared" si="78"/>
        <v>0</v>
      </c>
      <c r="V451" s="21"/>
      <c r="W451" s="2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idden="1" outlineLevel="1" x14ac:dyDescent="0.2">
      <c r="A452" s="19" t="s">
        <v>317</v>
      </c>
      <c r="B452" s="20" t="s">
        <v>729</v>
      </c>
      <c r="C452" s="21">
        <v>0</v>
      </c>
      <c r="D452" s="21">
        <v>0</v>
      </c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>
        <f t="shared" si="78"/>
        <v>0</v>
      </c>
      <c r="V452" s="21"/>
      <c r="W452" s="2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idden="1" outlineLevel="1" x14ac:dyDescent="0.2">
      <c r="A453" s="19" t="s">
        <v>319</v>
      </c>
      <c r="B453" s="20" t="s">
        <v>730</v>
      </c>
      <c r="C453" s="21">
        <v>0</v>
      </c>
      <c r="D453" s="21">
        <v>0</v>
      </c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>
        <f t="shared" si="78"/>
        <v>0</v>
      </c>
      <c r="V453" s="21"/>
      <c r="W453" s="2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idden="1" outlineLevel="1" x14ac:dyDescent="0.2">
      <c r="A454" s="19" t="s">
        <v>321</v>
      </c>
      <c r="B454" s="20" t="s">
        <v>731</v>
      </c>
      <c r="C454" s="21">
        <v>0</v>
      </c>
      <c r="D454" s="21">
        <v>0</v>
      </c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>
        <f t="shared" si="78"/>
        <v>0</v>
      </c>
      <c r="V454" s="21"/>
      <c r="W454" s="2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idden="1" outlineLevel="1" x14ac:dyDescent="0.2">
      <c r="A455" s="19" t="s">
        <v>323</v>
      </c>
      <c r="B455" s="20" t="s">
        <v>732</v>
      </c>
      <c r="C455" s="21">
        <v>0</v>
      </c>
      <c r="D455" s="21">
        <v>0</v>
      </c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>
        <f t="shared" si="78"/>
        <v>0</v>
      </c>
      <c r="V455" s="21"/>
      <c r="W455" s="2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idden="1" outlineLevel="1" x14ac:dyDescent="0.2">
      <c r="A456" s="19" t="s">
        <v>325</v>
      </c>
      <c r="B456" s="20" t="s">
        <v>733</v>
      </c>
      <c r="C456" s="21">
        <v>0</v>
      </c>
      <c r="D456" s="21">
        <v>0</v>
      </c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>
        <f t="shared" si="78"/>
        <v>0</v>
      </c>
      <c r="V456" s="21"/>
      <c r="W456" s="2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idden="1" outlineLevel="1" x14ac:dyDescent="0.2">
      <c r="A457" s="19" t="s">
        <v>327</v>
      </c>
      <c r="B457" s="20" t="s">
        <v>734</v>
      </c>
      <c r="C457" s="21">
        <v>0</v>
      </c>
      <c r="D457" s="21">
        <v>0</v>
      </c>
      <c r="E457" s="21"/>
      <c r="F457" s="21"/>
      <c r="G457" s="21"/>
      <c r="H457" s="21">
        <f t="shared" ref="H457:U457" si="79">SUM(H458:H460)</f>
        <v>0</v>
      </c>
      <c r="I457" s="21">
        <f t="shared" si="79"/>
        <v>0</v>
      </c>
      <c r="J457" s="21">
        <f t="shared" si="79"/>
        <v>0</v>
      </c>
      <c r="K457" s="21">
        <f t="shared" si="79"/>
        <v>0</v>
      </c>
      <c r="L457" s="21">
        <f t="shared" si="79"/>
        <v>0</v>
      </c>
      <c r="M457" s="21">
        <f t="shared" si="79"/>
        <v>0</v>
      </c>
      <c r="N457" s="21">
        <f t="shared" si="79"/>
        <v>0</v>
      </c>
      <c r="O457" s="21">
        <f t="shared" si="79"/>
        <v>0</v>
      </c>
      <c r="P457" s="21">
        <f t="shared" si="79"/>
        <v>0</v>
      </c>
      <c r="Q457" s="21">
        <f t="shared" si="79"/>
        <v>0</v>
      </c>
      <c r="R457" s="21">
        <f t="shared" si="79"/>
        <v>0</v>
      </c>
      <c r="S457" s="21">
        <f t="shared" si="79"/>
        <v>0</v>
      </c>
      <c r="T457" s="21">
        <f t="shared" si="79"/>
        <v>0</v>
      </c>
      <c r="U457" s="21">
        <f t="shared" si="79"/>
        <v>0</v>
      </c>
      <c r="V457" s="21"/>
      <c r="W457" s="21">
        <f>SUM(W458:W460)</f>
        <v>0</v>
      </c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idden="1" outlineLevel="1" x14ac:dyDescent="0.2">
      <c r="A458" s="19" t="s">
        <v>329</v>
      </c>
      <c r="B458" s="20" t="s">
        <v>735</v>
      </c>
      <c r="C458" s="21">
        <v>0</v>
      </c>
      <c r="D458" s="21">
        <v>0</v>
      </c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>
        <f>SUM(V458:W458)</f>
        <v>0</v>
      </c>
      <c r="V458" s="21"/>
      <c r="W458" s="2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idden="1" outlineLevel="1" x14ac:dyDescent="0.2">
      <c r="A459" s="19" t="s">
        <v>331</v>
      </c>
      <c r="B459" s="20" t="s">
        <v>736</v>
      </c>
      <c r="C459" s="21">
        <v>0</v>
      </c>
      <c r="D459" s="21">
        <v>0</v>
      </c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>
        <f>SUM(V459:W459)</f>
        <v>0</v>
      </c>
      <c r="V459" s="21"/>
      <c r="W459" s="2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idden="1" outlineLevel="1" x14ac:dyDescent="0.2">
      <c r="A460" s="19" t="s">
        <v>333</v>
      </c>
      <c r="B460" s="20" t="s">
        <v>737</v>
      </c>
      <c r="C460" s="21">
        <v>0</v>
      </c>
      <c r="D460" s="21">
        <v>0</v>
      </c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>
        <f>SUM(V460:W460)</f>
        <v>0</v>
      </c>
      <c r="V460" s="21"/>
      <c r="W460" s="2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idden="1" outlineLevel="1" x14ac:dyDescent="0.2">
      <c r="A461" s="19" t="s">
        <v>335</v>
      </c>
      <c r="B461" s="20" t="s">
        <v>738</v>
      </c>
      <c r="C461" s="21">
        <v>0</v>
      </c>
      <c r="D461" s="21">
        <v>0</v>
      </c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>
        <f>SUM(V461:W461)</f>
        <v>0</v>
      </c>
      <c r="V461" s="21"/>
      <c r="W461" s="2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hidden="1" customHeight="1" outlineLevel="1" x14ac:dyDescent="0.2">
      <c r="A462" s="19" t="s">
        <v>337</v>
      </c>
      <c r="B462" s="20" t="s">
        <v>739</v>
      </c>
      <c r="C462" s="21">
        <v>0</v>
      </c>
      <c r="D462" s="21">
        <v>0</v>
      </c>
      <c r="E462" s="21"/>
      <c r="F462" s="21"/>
      <c r="G462" s="21"/>
      <c r="H462" s="21">
        <f t="shared" ref="H462:U462" si="80">SUM(H463:H466)</f>
        <v>0</v>
      </c>
      <c r="I462" s="21">
        <f t="shared" si="80"/>
        <v>0</v>
      </c>
      <c r="J462" s="21">
        <f t="shared" si="80"/>
        <v>0</v>
      </c>
      <c r="K462" s="21">
        <f t="shared" si="80"/>
        <v>0</v>
      </c>
      <c r="L462" s="21">
        <f t="shared" si="80"/>
        <v>0</v>
      </c>
      <c r="M462" s="21">
        <f t="shared" si="80"/>
        <v>0</v>
      </c>
      <c r="N462" s="21">
        <f t="shared" si="80"/>
        <v>0</v>
      </c>
      <c r="O462" s="21">
        <f t="shared" si="80"/>
        <v>0</v>
      </c>
      <c r="P462" s="21">
        <f t="shared" si="80"/>
        <v>0</v>
      </c>
      <c r="Q462" s="21">
        <f t="shared" si="80"/>
        <v>0</v>
      </c>
      <c r="R462" s="21">
        <f t="shared" si="80"/>
        <v>0</v>
      </c>
      <c r="S462" s="21">
        <f t="shared" si="80"/>
        <v>0</v>
      </c>
      <c r="T462" s="21">
        <f t="shared" si="80"/>
        <v>0</v>
      </c>
      <c r="U462" s="21">
        <f t="shared" si="80"/>
        <v>0</v>
      </c>
      <c r="V462" s="21"/>
      <c r="W462" s="21">
        <f>SUM(W463:W466)</f>
        <v>0</v>
      </c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idden="1" outlineLevel="1" x14ac:dyDescent="0.2">
      <c r="A463" s="19" t="s">
        <v>339</v>
      </c>
      <c r="B463" s="20" t="s">
        <v>740</v>
      </c>
      <c r="C463" s="21">
        <v>0</v>
      </c>
      <c r="D463" s="21">
        <v>0</v>
      </c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>
        <f>SUM(V463:W463)</f>
        <v>0</v>
      </c>
      <c r="V463" s="21"/>
      <c r="W463" s="2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idden="1" outlineLevel="1" x14ac:dyDescent="0.2">
      <c r="A464" s="19" t="s">
        <v>341</v>
      </c>
      <c r="B464" s="20" t="s">
        <v>741</v>
      </c>
      <c r="C464" s="21">
        <v>0</v>
      </c>
      <c r="D464" s="21">
        <v>0</v>
      </c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>
        <f>SUM(V464:W464)</f>
        <v>0</v>
      </c>
      <c r="V464" s="21"/>
      <c r="W464" s="2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idden="1" outlineLevel="1" x14ac:dyDescent="0.2">
      <c r="A465" s="19" t="s">
        <v>343</v>
      </c>
      <c r="B465" s="20" t="s">
        <v>742</v>
      </c>
      <c r="C465" s="21">
        <v>0</v>
      </c>
      <c r="D465" s="21">
        <v>0</v>
      </c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>
        <f>SUM(V465:W465)</f>
        <v>0</v>
      </c>
      <c r="V465" s="21"/>
      <c r="W465" s="2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idden="1" outlineLevel="1" x14ac:dyDescent="0.2">
      <c r="A466" s="19" t="s">
        <v>345</v>
      </c>
      <c r="B466" s="20" t="s">
        <v>743</v>
      </c>
      <c r="C466" s="21">
        <v>0</v>
      </c>
      <c r="D466" s="21">
        <v>0</v>
      </c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>
        <f>SUM(V466:W466)</f>
        <v>0</v>
      </c>
      <c r="V466" s="21"/>
      <c r="W466" s="2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hidden="1" customHeight="1" outlineLevel="1" x14ac:dyDescent="0.2">
      <c r="A467" s="19" t="s">
        <v>347</v>
      </c>
      <c r="B467" s="20" t="s">
        <v>744</v>
      </c>
      <c r="C467" s="21">
        <v>0</v>
      </c>
      <c r="D467" s="21">
        <v>0</v>
      </c>
      <c r="E467" s="21"/>
      <c r="F467" s="21"/>
      <c r="G467" s="21"/>
      <c r="H467" s="21">
        <f t="shared" ref="H467:U467" si="81">SUM(H468:H483)</f>
        <v>0</v>
      </c>
      <c r="I467" s="21">
        <f t="shared" si="81"/>
        <v>0</v>
      </c>
      <c r="J467" s="21">
        <f t="shared" si="81"/>
        <v>0</v>
      </c>
      <c r="K467" s="21">
        <f t="shared" si="81"/>
        <v>0</v>
      </c>
      <c r="L467" s="21">
        <f t="shared" si="81"/>
        <v>0</v>
      </c>
      <c r="M467" s="21">
        <f t="shared" si="81"/>
        <v>0</v>
      </c>
      <c r="N467" s="21">
        <f t="shared" si="81"/>
        <v>0</v>
      </c>
      <c r="O467" s="21">
        <f t="shared" si="81"/>
        <v>0</v>
      </c>
      <c r="P467" s="21">
        <f t="shared" si="81"/>
        <v>0</v>
      </c>
      <c r="Q467" s="21">
        <f t="shared" si="81"/>
        <v>0</v>
      </c>
      <c r="R467" s="21">
        <f t="shared" si="81"/>
        <v>0</v>
      </c>
      <c r="S467" s="21">
        <f t="shared" si="81"/>
        <v>0</v>
      </c>
      <c r="T467" s="21">
        <f t="shared" si="81"/>
        <v>0</v>
      </c>
      <c r="U467" s="21">
        <f t="shared" si="81"/>
        <v>0</v>
      </c>
      <c r="V467" s="21"/>
      <c r="W467" s="21">
        <f>SUM(W468:W483)</f>
        <v>0</v>
      </c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idden="1" outlineLevel="1" x14ac:dyDescent="0.2">
      <c r="A468" s="19" t="s">
        <v>349</v>
      </c>
      <c r="B468" s="20" t="s">
        <v>745</v>
      </c>
      <c r="C468" s="21">
        <v>0</v>
      </c>
      <c r="D468" s="21">
        <v>0</v>
      </c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>
        <f t="shared" ref="U468:U483" si="82">SUM(V468:W468)</f>
        <v>0</v>
      </c>
      <c r="V468" s="21"/>
      <c r="W468" s="2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idden="1" outlineLevel="1" x14ac:dyDescent="0.2">
      <c r="A469" s="19" t="s">
        <v>351</v>
      </c>
      <c r="B469" s="20" t="s">
        <v>746</v>
      </c>
      <c r="C469" s="21">
        <v>0</v>
      </c>
      <c r="D469" s="21">
        <v>0</v>
      </c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>
        <f t="shared" si="82"/>
        <v>0</v>
      </c>
      <c r="V469" s="21"/>
      <c r="W469" s="2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25.5" hidden="1" outlineLevel="1" x14ac:dyDescent="0.2">
      <c r="A470" s="19" t="s">
        <v>353</v>
      </c>
      <c r="B470" s="20" t="s">
        <v>747</v>
      </c>
      <c r="C470" s="21">
        <v>0</v>
      </c>
      <c r="D470" s="21">
        <v>0</v>
      </c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>
        <f t="shared" si="82"/>
        <v>0</v>
      </c>
      <c r="V470" s="21"/>
      <c r="W470" s="2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idden="1" outlineLevel="1" x14ac:dyDescent="0.2">
      <c r="A471" s="19" t="s">
        <v>355</v>
      </c>
      <c r="B471" s="20" t="s">
        <v>748</v>
      </c>
      <c r="C471" s="21">
        <v>0</v>
      </c>
      <c r="D471" s="21">
        <v>0</v>
      </c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>
        <f t="shared" si="82"/>
        <v>0</v>
      </c>
      <c r="V471" s="21"/>
      <c r="W471" s="2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idden="1" outlineLevel="1" x14ac:dyDescent="0.2">
      <c r="A472" s="19" t="s">
        <v>357</v>
      </c>
      <c r="B472" s="20" t="s">
        <v>749</v>
      </c>
      <c r="C472" s="21">
        <v>0</v>
      </c>
      <c r="D472" s="21">
        <v>0</v>
      </c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>
        <f t="shared" si="82"/>
        <v>0</v>
      </c>
      <c r="V472" s="21"/>
      <c r="W472" s="2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idden="1" outlineLevel="1" x14ac:dyDescent="0.2">
      <c r="A473" s="19" t="s">
        <v>359</v>
      </c>
      <c r="B473" s="20" t="s">
        <v>750</v>
      </c>
      <c r="C473" s="21">
        <v>0</v>
      </c>
      <c r="D473" s="21">
        <v>0</v>
      </c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>
        <f t="shared" si="82"/>
        <v>0</v>
      </c>
      <c r="V473" s="21"/>
      <c r="W473" s="2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idden="1" outlineLevel="1" x14ac:dyDescent="0.2">
      <c r="A474" s="19" t="s">
        <v>361</v>
      </c>
      <c r="B474" s="20" t="s">
        <v>751</v>
      </c>
      <c r="C474" s="21">
        <v>0</v>
      </c>
      <c r="D474" s="21">
        <v>0</v>
      </c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>
        <f t="shared" si="82"/>
        <v>0</v>
      </c>
      <c r="V474" s="21"/>
      <c r="W474" s="2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idden="1" outlineLevel="1" x14ac:dyDescent="0.2">
      <c r="A475" s="19" t="s">
        <v>363</v>
      </c>
      <c r="B475" s="20" t="s">
        <v>752</v>
      </c>
      <c r="C475" s="21">
        <v>0</v>
      </c>
      <c r="D475" s="21">
        <v>0</v>
      </c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>
        <f t="shared" si="82"/>
        <v>0</v>
      </c>
      <c r="V475" s="21"/>
      <c r="W475" s="2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idden="1" outlineLevel="1" x14ac:dyDescent="0.2">
      <c r="A476" s="19" t="s">
        <v>365</v>
      </c>
      <c r="B476" s="20" t="s">
        <v>753</v>
      </c>
      <c r="C476" s="21">
        <v>0</v>
      </c>
      <c r="D476" s="21">
        <v>0</v>
      </c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>
        <f t="shared" si="82"/>
        <v>0</v>
      </c>
      <c r="V476" s="21"/>
      <c r="W476" s="2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idden="1" outlineLevel="1" x14ac:dyDescent="0.2">
      <c r="A477" s="19" t="s">
        <v>367</v>
      </c>
      <c r="B477" s="20" t="s">
        <v>754</v>
      </c>
      <c r="C477" s="21">
        <v>0</v>
      </c>
      <c r="D477" s="21">
        <v>0</v>
      </c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>
        <f t="shared" si="82"/>
        <v>0</v>
      </c>
      <c r="V477" s="21"/>
      <c r="W477" s="2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idden="1" outlineLevel="1" x14ac:dyDescent="0.2">
      <c r="A478" s="19" t="s">
        <v>369</v>
      </c>
      <c r="B478" s="20" t="s">
        <v>755</v>
      </c>
      <c r="C478" s="21">
        <v>0</v>
      </c>
      <c r="D478" s="21">
        <v>0</v>
      </c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>
        <f t="shared" si="82"/>
        <v>0</v>
      </c>
      <c r="V478" s="21"/>
      <c r="W478" s="2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idden="1" outlineLevel="1" x14ac:dyDescent="0.2">
      <c r="A479" s="19" t="s">
        <v>371</v>
      </c>
      <c r="B479" s="20" t="s">
        <v>756</v>
      </c>
      <c r="C479" s="21">
        <v>0</v>
      </c>
      <c r="D479" s="21">
        <v>0</v>
      </c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>
        <f t="shared" si="82"/>
        <v>0</v>
      </c>
      <c r="V479" s="21"/>
      <c r="W479" s="2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idden="1" outlineLevel="1" x14ac:dyDescent="0.2">
      <c r="A480" s="19" t="s">
        <v>373</v>
      </c>
      <c r="B480" s="20" t="s">
        <v>757</v>
      </c>
      <c r="C480" s="21">
        <v>0</v>
      </c>
      <c r="D480" s="21">
        <v>0</v>
      </c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>
        <f t="shared" si="82"/>
        <v>0</v>
      </c>
      <c r="V480" s="21"/>
      <c r="W480" s="2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idden="1" outlineLevel="1" x14ac:dyDescent="0.2">
      <c r="A481" s="19" t="s">
        <v>375</v>
      </c>
      <c r="B481" s="20" t="s">
        <v>758</v>
      </c>
      <c r="C481" s="21">
        <v>0</v>
      </c>
      <c r="D481" s="21">
        <v>0</v>
      </c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>
        <f t="shared" si="82"/>
        <v>0</v>
      </c>
      <c r="V481" s="21"/>
      <c r="W481" s="2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idden="1" outlineLevel="1" x14ac:dyDescent="0.2">
      <c r="A482" s="19" t="s">
        <v>377</v>
      </c>
      <c r="B482" s="20" t="s">
        <v>759</v>
      </c>
      <c r="C482" s="21">
        <v>0</v>
      </c>
      <c r="D482" s="21">
        <v>0</v>
      </c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>
        <f t="shared" si="82"/>
        <v>0</v>
      </c>
      <c r="V482" s="21"/>
      <c r="W482" s="2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idden="1" outlineLevel="1" x14ac:dyDescent="0.2">
      <c r="A483" s="19" t="s">
        <v>379</v>
      </c>
      <c r="B483" s="20" t="s">
        <v>760</v>
      </c>
      <c r="C483" s="21">
        <v>0</v>
      </c>
      <c r="D483" s="21">
        <v>0</v>
      </c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>
        <f t="shared" si="82"/>
        <v>0</v>
      </c>
      <c r="V483" s="21"/>
      <c r="W483" s="2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hidden="1" customHeight="1" outlineLevel="1" x14ac:dyDescent="0.2">
      <c r="A484" s="23" t="s">
        <v>381</v>
      </c>
      <c r="B484" s="24" t="s">
        <v>761</v>
      </c>
      <c r="C484" s="25">
        <v>0</v>
      </c>
      <c r="D484" s="25">
        <v>0</v>
      </c>
      <c r="E484" s="25"/>
      <c r="F484" s="25"/>
      <c r="G484" s="25"/>
      <c r="H484" s="25">
        <f t="shared" ref="H484:U484" si="83">+H436+H457+H461+H462+H467</f>
        <v>0</v>
      </c>
      <c r="I484" s="25">
        <f t="shared" si="83"/>
        <v>0</v>
      </c>
      <c r="J484" s="25">
        <f t="shared" si="83"/>
        <v>0</v>
      </c>
      <c r="K484" s="25">
        <f t="shared" si="83"/>
        <v>0</v>
      </c>
      <c r="L484" s="25">
        <f t="shared" si="83"/>
        <v>0</v>
      </c>
      <c r="M484" s="25">
        <f t="shared" si="83"/>
        <v>0</v>
      </c>
      <c r="N484" s="25">
        <f t="shared" si="83"/>
        <v>0</v>
      </c>
      <c r="O484" s="25">
        <f t="shared" si="83"/>
        <v>0</v>
      </c>
      <c r="P484" s="25">
        <f t="shared" si="83"/>
        <v>0</v>
      </c>
      <c r="Q484" s="25">
        <f t="shared" si="83"/>
        <v>0</v>
      </c>
      <c r="R484" s="25">
        <f t="shared" si="83"/>
        <v>0</v>
      </c>
      <c r="S484" s="25">
        <f t="shared" si="83"/>
        <v>0</v>
      </c>
      <c r="T484" s="25">
        <f t="shared" si="83"/>
        <v>0</v>
      </c>
      <c r="U484" s="25">
        <f t="shared" si="83"/>
        <v>0</v>
      </c>
      <c r="V484" s="25"/>
      <c r="W484" s="25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s="31" customFormat="1" ht="12.75" hidden="1" customHeight="1" outlineLevel="1" x14ac:dyDescent="0.2">
      <c r="A485" s="23" t="s">
        <v>383</v>
      </c>
      <c r="B485" s="24" t="s">
        <v>762</v>
      </c>
      <c r="C485" s="25">
        <v>0</v>
      </c>
      <c r="D485" s="25">
        <v>0</v>
      </c>
      <c r="E485" s="25"/>
      <c r="F485" s="25"/>
      <c r="G485" s="25"/>
      <c r="H485" s="25">
        <f t="shared" ref="H485:U485" si="84">SUM(H486:H497)</f>
        <v>0</v>
      </c>
      <c r="I485" s="25">
        <f t="shared" si="84"/>
        <v>0</v>
      </c>
      <c r="J485" s="25">
        <f t="shared" si="84"/>
        <v>0</v>
      </c>
      <c r="K485" s="25">
        <f t="shared" si="84"/>
        <v>0</v>
      </c>
      <c r="L485" s="25">
        <f t="shared" si="84"/>
        <v>0</v>
      </c>
      <c r="M485" s="25">
        <f t="shared" si="84"/>
        <v>0</v>
      </c>
      <c r="N485" s="25">
        <f t="shared" si="84"/>
        <v>0</v>
      </c>
      <c r="O485" s="25">
        <f t="shared" si="84"/>
        <v>0</v>
      </c>
      <c r="P485" s="25">
        <f t="shared" si="84"/>
        <v>0</v>
      </c>
      <c r="Q485" s="25">
        <f t="shared" si="84"/>
        <v>0</v>
      </c>
      <c r="R485" s="25">
        <f t="shared" si="84"/>
        <v>0</v>
      </c>
      <c r="S485" s="25">
        <f t="shared" si="84"/>
        <v>0</v>
      </c>
      <c r="T485" s="25">
        <f t="shared" si="84"/>
        <v>0</v>
      </c>
      <c r="U485" s="25">
        <f t="shared" si="84"/>
        <v>0</v>
      </c>
      <c r="V485" s="25"/>
      <c r="W485" s="25">
        <f>SUM(W486:W497)</f>
        <v>0</v>
      </c>
    </row>
    <row r="486" spans="1:44" hidden="1" outlineLevel="1" x14ac:dyDescent="0.2">
      <c r="A486" s="19" t="s">
        <v>385</v>
      </c>
      <c r="B486" s="20" t="s">
        <v>763</v>
      </c>
      <c r="C486" s="21">
        <v>0</v>
      </c>
      <c r="D486" s="21">
        <v>0</v>
      </c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>
        <f>SUM(V486:W486)</f>
        <v>0</v>
      </c>
      <c r="V486" s="21"/>
      <c r="W486" s="2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idden="1" outlineLevel="1" x14ac:dyDescent="0.2">
      <c r="A487" s="19" t="s">
        <v>387</v>
      </c>
      <c r="B487" s="20" t="s">
        <v>764</v>
      </c>
      <c r="C487" s="21">
        <v>0</v>
      </c>
      <c r="D487" s="21">
        <v>0</v>
      </c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>
        <f>SUM(V487:W487)</f>
        <v>0</v>
      </c>
      <c r="V487" s="21"/>
      <c r="W487" s="2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idden="1" outlineLevel="1" x14ac:dyDescent="0.2">
      <c r="A488" s="19" t="s">
        <v>389</v>
      </c>
      <c r="B488" s="20" t="s">
        <v>765</v>
      </c>
      <c r="C488" s="21">
        <v>0</v>
      </c>
      <c r="D488" s="21">
        <v>0</v>
      </c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idden="1" outlineLevel="1" x14ac:dyDescent="0.2">
      <c r="A489" s="19" t="s">
        <v>393</v>
      </c>
      <c r="B489" s="20" t="s">
        <v>766</v>
      </c>
      <c r="C489" s="21">
        <v>0</v>
      </c>
      <c r="D489" s="21">
        <v>0</v>
      </c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>
        <f t="shared" ref="U489:U497" si="85">SUM(V489:W489)</f>
        <v>0</v>
      </c>
      <c r="V489" s="21"/>
      <c r="W489" s="2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idden="1" outlineLevel="1" x14ac:dyDescent="0.2">
      <c r="A490" s="19" t="s">
        <v>395</v>
      </c>
      <c r="B490" s="20" t="s">
        <v>767</v>
      </c>
      <c r="C490" s="21">
        <v>0</v>
      </c>
      <c r="D490" s="21">
        <v>0</v>
      </c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>
        <f t="shared" si="85"/>
        <v>0</v>
      </c>
      <c r="V490" s="21"/>
      <c r="W490" s="2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25.5" hidden="1" outlineLevel="1" x14ac:dyDescent="0.2">
      <c r="A491" s="19" t="s">
        <v>397</v>
      </c>
      <c r="B491" s="20" t="s">
        <v>768</v>
      </c>
      <c r="C491" s="21">
        <v>0</v>
      </c>
      <c r="D491" s="21">
        <v>0</v>
      </c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>
        <f t="shared" si="85"/>
        <v>0</v>
      </c>
      <c r="V491" s="21"/>
      <c r="W491" s="2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idden="1" outlineLevel="1" x14ac:dyDescent="0.2">
      <c r="A492" s="19" t="s">
        <v>399</v>
      </c>
      <c r="B492" s="20" t="s">
        <v>769</v>
      </c>
      <c r="C492" s="21">
        <v>0</v>
      </c>
      <c r="D492" s="21">
        <v>0</v>
      </c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>
        <f t="shared" si="85"/>
        <v>0</v>
      </c>
      <c r="V492" s="21"/>
      <c r="W492" s="2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idden="1" outlineLevel="1" x14ac:dyDescent="0.2">
      <c r="A493" s="19" t="s">
        <v>401</v>
      </c>
      <c r="B493" s="20" t="s">
        <v>770</v>
      </c>
      <c r="C493" s="21">
        <v>0</v>
      </c>
      <c r="D493" s="21">
        <v>0</v>
      </c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>
        <f t="shared" si="85"/>
        <v>0</v>
      </c>
      <c r="V493" s="21"/>
      <c r="W493" s="2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idden="1" outlineLevel="1" x14ac:dyDescent="0.2">
      <c r="A494" s="19" t="s">
        <v>403</v>
      </c>
      <c r="B494" s="20" t="s">
        <v>771</v>
      </c>
      <c r="C494" s="21">
        <v>0</v>
      </c>
      <c r="D494" s="21">
        <v>0</v>
      </c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>
        <f t="shared" si="85"/>
        <v>0</v>
      </c>
      <c r="V494" s="21"/>
      <c r="W494" s="2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idden="1" outlineLevel="1" x14ac:dyDescent="0.2">
      <c r="A495" s="19" t="s">
        <v>405</v>
      </c>
      <c r="B495" s="20" t="s">
        <v>772</v>
      </c>
      <c r="C495" s="21">
        <v>0</v>
      </c>
      <c r="D495" s="21">
        <v>0</v>
      </c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>
        <f t="shared" si="85"/>
        <v>0</v>
      </c>
      <c r="V495" s="21"/>
      <c r="W495" s="2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25.5" hidden="1" outlineLevel="1" x14ac:dyDescent="0.2">
      <c r="A496" s="19" t="s">
        <v>407</v>
      </c>
      <c r="B496" s="20" t="s">
        <v>773</v>
      </c>
      <c r="C496" s="21">
        <v>0</v>
      </c>
      <c r="D496" s="21">
        <v>0</v>
      </c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>
        <f t="shared" si="85"/>
        <v>0</v>
      </c>
      <c r="V496" s="21"/>
      <c r="W496" s="2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idden="1" outlineLevel="1" x14ac:dyDescent="0.2">
      <c r="A497" s="19" t="s">
        <v>409</v>
      </c>
      <c r="B497" s="20" t="s">
        <v>774</v>
      </c>
      <c r="C497" s="21">
        <v>0</v>
      </c>
      <c r="D497" s="21">
        <v>0</v>
      </c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>
        <f t="shared" si="85"/>
        <v>0</v>
      </c>
      <c r="V497" s="21"/>
      <c r="W497" s="2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s="46" customFormat="1" ht="22.5" hidden="1" customHeight="1" x14ac:dyDescent="0.2">
      <c r="A498" s="43" t="s">
        <v>411</v>
      </c>
      <c r="B498" s="44" t="s">
        <v>775</v>
      </c>
      <c r="C498" s="45">
        <v>0</v>
      </c>
      <c r="D498" s="45">
        <v>0</v>
      </c>
      <c r="E498" s="45"/>
      <c r="F498" s="45"/>
      <c r="G498" s="45"/>
      <c r="H498" s="45">
        <f t="shared" ref="H498:U498" si="86">+H412+H413+H423+H428+H484+H485</f>
        <v>0</v>
      </c>
      <c r="I498" s="45">
        <f t="shared" si="86"/>
        <v>0</v>
      </c>
      <c r="J498" s="45">
        <f t="shared" si="86"/>
        <v>0</v>
      </c>
      <c r="K498" s="45">
        <f t="shared" si="86"/>
        <v>0</v>
      </c>
      <c r="L498" s="45">
        <f t="shared" si="86"/>
        <v>0</v>
      </c>
      <c r="M498" s="45">
        <f t="shared" si="86"/>
        <v>0</v>
      </c>
      <c r="N498" s="45">
        <f t="shared" si="86"/>
        <v>0</v>
      </c>
      <c r="O498" s="45">
        <f t="shared" si="86"/>
        <v>0</v>
      </c>
      <c r="P498" s="45">
        <f t="shared" si="86"/>
        <v>0</v>
      </c>
      <c r="Q498" s="45">
        <f t="shared" si="86"/>
        <v>0</v>
      </c>
      <c r="R498" s="45">
        <f t="shared" si="86"/>
        <v>0</v>
      </c>
      <c r="S498" s="45">
        <f t="shared" si="86"/>
        <v>0</v>
      </c>
      <c r="T498" s="45">
        <f t="shared" si="86"/>
        <v>0</v>
      </c>
      <c r="U498" s="45">
        <f t="shared" si="86"/>
        <v>0</v>
      </c>
      <c r="V498" s="45"/>
      <c r="W498" s="45">
        <f>+W412+W413+W423+W428+W484+W485</f>
        <v>0</v>
      </c>
    </row>
    <row r="499" spans="1:44" hidden="1" outlineLevel="1" x14ac:dyDescent="0.2">
      <c r="A499" s="19" t="s">
        <v>413</v>
      </c>
      <c r="B499" s="20" t="s">
        <v>776</v>
      </c>
      <c r="C499" s="21">
        <v>0</v>
      </c>
      <c r="D499" s="21">
        <v>0</v>
      </c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44" hidden="1" outlineLevel="1" x14ac:dyDescent="0.2">
      <c r="A500" s="19" t="s">
        <v>415</v>
      </c>
      <c r="B500" s="20" t="s">
        <v>777</v>
      </c>
      <c r="C500" s="21">
        <v>0</v>
      </c>
      <c r="D500" s="21">
        <v>0</v>
      </c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>
        <f>+U501+U502</f>
        <v>0</v>
      </c>
      <c r="V500" s="21"/>
      <c r="W500" s="21"/>
    </row>
    <row r="501" spans="1:44" hidden="1" outlineLevel="1" x14ac:dyDescent="0.2">
      <c r="A501" s="19" t="s">
        <v>417</v>
      </c>
      <c r="B501" s="20" t="s">
        <v>778</v>
      </c>
      <c r="C501" s="21">
        <v>0</v>
      </c>
      <c r="D501" s="21">
        <v>0</v>
      </c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>
        <v>0</v>
      </c>
    </row>
    <row r="502" spans="1:44" hidden="1" outlineLevel="1" x14ac:dyDescent="0.2">
      <c r="A502" s="19" t="s">
        <v>419</v>
      </c>
      <c r="B502" s="20" t="s">
        <v>779</v>
      </c>
      <c r="C502" s="21">
        <v>0</v>
      </c>
      <c r="D502" s="21">
        <v>0</v>
      </c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idden="1" outlineLevel="1" x14ac:dyDescent="0.2">
      <c r="A503" s="19" t="s">
        <v>421</v>
      </c>
      <c r="B503" s="20" t="s">
        <v>780</v>
      </c>
      <c r="C503" s="21">
        <v>0</v>
      </c>
      <c r="D503" s="21">
        <v>0</v>
      </c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>
        <f>SUM(V503:W503)</f>
        <v>0</v>
      </c>
      <c r="V503" s="21"/>
      <c r="W503" s="21"/>
    </row>
    <row r="504" spans="1:44" hidden="1" outlineLevel="1" x14ac:dyDescent="0.2">
      <c r="A504" s="19" t="s">
        <v>423</v>
      </c>
      <c r="B504" s="20" t="s">
        <v>781</v>
      </c>
      <c r="C504" s="21">
        <v>0</v>
      </c>
      <c r="D504" s="21">
        <v>0</v>
      </c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>
        <f>SUM(V504:W504)</f>
        <v>0</v>
      </c>
      <c r="V504" s="21"/>
      <c r="W504" s="2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idden="1" outlineLevel="1" x14ac:dyDescent="0.2">
      <c r="A505" s="19" t="s">
        <v>425</v>
      </c>
      <c r="B505" s="20" t="s">
        <v>782</v>
      </c>
      <c r="C505" s="21">
        <v>0</v>
      </c>
      <c r="D505" s="21">
        <v>0</v>
      </c>
      <c r="E505" s="21"/>
      <c r="F505" s="21"/>
      <c r="G505" s="21"/>
      <c r="H505" s="21">
        <f t="shared" ref="H505:U505" si="87">SUM(H506:H511)</f>
        <v>0</v>
      </c>
      <c r="I505" s="21">
        <f t="shared" si="87"/>
        <v>0</v>
      </c>
      <c r="J505" s="21">
        <f t="shared" si="87"/>
        <v>0</v>
      </c>
      <c r="K505" s="21">
        <f t="shared" si="87"/>
        <v>0</v>
      </c>
      <c r="L505" s="21">
        <f t="shared" si="87"/>
        <v>0</v>
      </c>
      <c r="M505" s="21">
        <f t="shared" si="87"/>
        <v>0</v>
      </c>
      <c r="N505" s="21">
        <f t="shared" si="87"/>
        <v>0</v>
      </c>
      <c r="O505" s="21">
        <f t="shared" si="87"/>
        <v>0</v>
      </c>
      <c r="P505" s="21">
        <f t="shared" si="87"/>
        <v>0</v>
      </c>
      <c r="Q505" s="21">
        <f t="shared" si="87"/>
        <v>0</v>
      </c>
      <c r="R505" s="21">
        <f t="shared" si="87"/>
        <v>0</v>
      </c>
      <c r="S505" s="21">
        <f t="shared" si="87"/>
        <v>0</v>
      </c>
      <c r="T505" s="21">
        <f t="shared" si="87"/>
        <v>0</v>
      </c>
      <c r="U505" s="21">
        <f t="shared" si="87"/>
        <v>0</v>
      </c>
      <c r="V505" s="21"/>
      <c r="W505" s="21">
        <f>SUM(W506:W511)</f>
        <v>0</v>
      </c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idden="1" outlineLevel="1" x14ac:dyDescent="0.2">
      <c r="A506" s="19" t="s">
        <v>427</v>
      </c>
      <c r="B506" s="20" t="s">
        <v>783</v>
      </c>
      <c r="C506" s="21">
        <v>0</v>
      </c>
      <c r="D506" s="21">
        <v>0</v>
      </c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>
        <f>SUM(V506:W506)</f>
        <v>0</v>
      </c>
      <c r="V506" s="21"/>
      <c r="W506" s="2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idden="1" outlineLevel="1" x14ac:dyDescent="0.2">
      <c r="A507" s="19" t="s">
        <v>429</v>
      </c>
      <c r="B507" s="20" t="s">
        <v>914</v>
      </c>
      <c r="C507" s="21">
        <v>0</v>
      </c>
      <c r="D507" s="21">
        <v>0</v>
      </c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idden="1" outlineLevel="1" x14ac:dyDescent="0.2">
      <c r="A508" s="19" t="s">
        <v>431</v>
      </c>
      <c r="B508" s="20" t="s">
        <v>785</v>
      </c>
      <c r="C508" s="21">
        <v>0</v>
      </c>
      <c r="D508" s="21">
        <v>0</v>
      </c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>
        <f>SUM(V508:W508)</f>
        <v>0</v>
      </c>
      <c r="V508" s="21"/>
      <c r="W508" s="2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idden="1" outlineLevel="1" x14ac:dyDescent="0.2">
      <c r="A509" s="19" t="s">
        <v>433</v>
      </c>
      <c r="B509" s="20" t="s">
        <v>786</v>
      </c>
      <c r="C509" s="21">
        <v>0</v>
      </c>
      <c r="D509" s="21">
        <v>0</v>
      </c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>
        <f>SUM(V509:W509)</f>
        <v>0</v>
      </c>
      <c r="V509" s="21"/>
      <c r="W509" s="2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idden="1" outlineLevel="1" x14ac:dyDescent="0.2">
      <c r="A510" s="19" t="s">
        <v>435</v>
      </c>
      <c r="B510" s="20" t="s">
        <v>787</v>
      </c>
      <c r="C510" s="21">
        <v>0</v>
      </c>
      <c r="D510" s="21">
        <v>0</v>
      </c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>
        <f>SUM(V510:W510)</f>
        <v>0</v>
      </c>
      <c r="V510" s="21"/>
      <c r="W510" s="2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idden="1" outlineLevel="1" x14ac:dyDescent="0.2">
      <c r="A511" s="19" t="s">
        <v>437</v>
      </c>
      <c r="B511" s="20" t="s">
        <v>788</v>
      </c>
      <c r="C511" s="21">
        <v>0</v>
      </c>
      <c r="D511" s="21">
        <v>0</v>
      </c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>
        <f>SUM(V511:W511)</f>
        <v>0</v>
      </c>
      <c r="V511" s="21"/>
      <c r="W511" s="2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idden="1" outlineLevel="1" x14ac:dyDescent="0.2">
      <c r="A512" s="19" t="s">
        <v>439</v>
      </c>
      <c r="B512" s="20" t="s">
        <v>789</v>
      </c>
      <c r="C512" s="21">
        <v>0</v>
      </c>
      <c r="D512" s="21">
        <v>0</v>
      </c>
      <c r="E512" s="21"/>
      <c r="F512" s="21"/>
      <c r="G512" s="21"/>
      <c r="H512" s="21">
        <v>0</v>
      </c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>
        <f>SUM(V512:W512)</f>
        <v>0</v>
      </c>
      <c r="V512" s="21"/>
      <c r="W512" s="2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idden="1" outlineLevel="1" x14ac:dyDescent="0.2">
      <c r="A513" s="19" t="s">
        <v>441</v>
      </c>
      <c r="B513" s="20" t="s">
        <v>790</v>
      </c>
      <c r="C513" s="21">
        <v>0</v>
      </c>
      <c r="D513" s="21">
        <v>0</v>
      </c>
      <c r="E513" s="21"/>
      <c r="F513" s="21"/>
      <c r="G513" s="21"/>
      <c r="H513" s="21">
        <v>0</v>
      </c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1:44" hidden="1" outlineLevel="1" x14ac:dyDescent="0.2">
      <c r="A514" s="19" t="s">
        <v>443</v>
      </c>
      <c r="B514" s="20" t="s">
        <v>791</v>
      </c>
      <c r="C514" s="21">
        <v>0</v>
      </c>
      <c r="D514" s="21">
        <v>0</v>
      </c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>
        <f>SUM(V514:W514)</f>
        <v>0</v>
      </c>
      <c r="V514" s="21"/>
      <c r="W514" s="2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idden="1" outlineLevel="1" x14ac:dyDescent="0.2">
      <c r="A515" s="19" t="s">
        <v>445</v>
      </c>
      <c r="B515" s="20" t="s">
        <v>792</v>
      </c>
      <c r="C515" s="21">
        <v>0</v>
      </c>
      <c r="D515" s="21">
        <v>0</v>
      </c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1:44" hidden="1" outlineLevel="1" x14ac:dyDescent="0.2">
      <c r="A516" s="19" t="s">
        <v>447</v>
      </c>
      <c r="B516" s="20" t="s">
        <v>793</v>
      </c>
      <c r="C516" s="21">
        <v>0</v>
      </c>
      <c r="D516" s="21">
        <v>0</v>
      </c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>
        <f t="shared" ref="U516:U523" si="88">SUM(V516:W516)</f>
        <v>0</v>
      </c>
      <c r="V516" s="21"/>
      <c r="W516" s="2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idden="1" outlineLevel="1" x14ac:dyDescent="0.2">
      <c r="A517" s="19" t="s">
        <v>449</v>
      </c>
      <c r="B517" s="20" t="s">
        <v>794</v>
      </c>
      <c r="C517" s="21">
        <v>0</v>
      </c>
      <c r="D517" s="21">
        <v>0</v>
      </c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>
        <f t="shared" si="88"/>
        <v>0</v>
      </c>
      <c r="V517" s="21"/>
      <c r="W517" s="2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idden="1" outlineLevel="1" x14ac:dyDescent="0.2">
      <c r="A518" s="19" t="s">
        <v>451</v>
      </c>
      <c r="B518" s="20" t="s">
        <v>795</v>
      </c>
      <c r="C518" s="21">
        <v>0</v>
      </c>
      <c r="D518" s="21">
        <v>0</v>
      </c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>
        <f t="shared" si="88"/>
        <v>0</v>
      </c>
      <c r="V518" s="21"/>
      <c r="W518" s="2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idden="1" outlineLevel="1" x14ac:dyDescent="0.2">
      <c r="A519" s="19" t="s">
        <v>453</v>
      </c>
      <c r="B519" s="20" t="s">
        <v>796</v>
      </c>
      <c r="C519" s="21">
        <v>0</v>
      </c>
      <c r="D519" s="21">
        <v>0</v>
      </c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>
        <f t="shared" si="88"/>
        <v>0</v>
      </c>
      <c r="V519" s="21"/>
      <c r="W519" s="2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idden="1" outlineLevel="1" x14ac:dyDescent="0.2">
      <c r="A520" s="19" t="s">
        <v>455</v>
      </c>
      <c r="B520" s="20" t="s">
        <v>797</v>
      </c>
      <c r="C520" s="21">
        <v>0</v>
      </c>
      <c r="D520" s="21">
        <v>0</v>
      </c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>
        <f t="shared" si="88"/>
        <v>0</v>
      </c>
      <c r="V520" s="21"/>
      <c r="W520" s="2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idden="1" outlineLevel="1" x14ac:dyDescent="0.2">
      <c r="A521" s="19" t="s">
        <v>457</v>
      </c>
      <c r="B521" s="20" t="s">
        <v>798</v>
      </c>
      <c r="C521" s="21">
        <v>0</v>
      </c>
      <c r="D521" s="21">
        <v>0</v>
      </c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>
        <f t="shared" si="88"/>
        <v>0</v>
      </c>
      <c r="V521" s="21"/>
      <c r="W521" s="2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idden="1" outlineLevel="1" x14ac:dyDescent="0.2">
      <c r="A522" s="19" t="s">
        <v>459</v>
      </c>
      <c r="B522" s="20" t="s">
        <v>799</v>
      </c>
      <c r="C522" s="21">
        <v>0</v>
      </c>
      <c r="D522" s="21">
        <v>0</v>
      </c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>
        <f t="shared" si="88"/>
        <v>0</v>
      </c>
      <c r="V522" s="21"/>
      <c r="W522" s="2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idden="1" outlineLevel="1" x14ac:dyDescent="0.2">
      <c r="A523" s="19" t="s">
        <v>461</v>
      </c>
      <c r="B523" s="20" t="s">
        <v>800</v>
      </c>
      <c r="C523" s="21">
        <v>0</v>
      </c>
      <c r="D523" s="21">
        <v>0</v>
      </c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>
        <f t="shared" si="88"/>
        <v>0</v>
      </c>
      <c r="V523" s="21"/>
      <c r="W523" s="2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idden="1" outlineLevel="1" x14ac:dyDescent="0.2">
      <c r="A524" s="19" t="s">
        <v>463</v>
      </c>
      <c r="B524" s="20" t="s">
        <v>801</v>
      </c>
      <c r="C524" s="21">
        <v>0</v>
      </c>
      <c r="D524" s="21">
        <v>0</v>
      </c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idden="1" outlineLevel="1" x14ac:dyDescent="0.2">
      <c r="A525" s="19" t="s">
        <v>465</v>
      </c>
      <c r="B525" s="20" t="s">
        <v>802</v>
      </c>
      <c r="C525" s="21">
        <v>0</v>
      </c>
      <c r="D525" s="21">
        <v>0</v>
      </c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>
        <f>SUM(V525:W525)</f>
        <v>0</v>
      </c>
      <c r="V525" s="21"/>
      <c r="W525" s="2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38.25" hidden="1" outlineLevel="1" x14ac:dyDescent="0.2">
      <c r="A526" s="19" t="s">
        <v>467</v>
      </c>
      <c r="B526" s="20" t="s">
        <v>803</v>
      </c>
      <c r="C526" s="21">
        <v>0</v>
      </c>
      <c r="D526" s="21">
        <v>0</v>
      </c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>
        <f>SUM(V526:W526)</f>
        <v>0</v>
      </c>
      <c r="V526" s="21"/>
      <c r="W526" s="2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idden="1" outlineLevel="1" x14ac:dyDescent="0.2">
      <c r="A527" s="19" t="s">
        <v>469</v>
      </c>
      <c r="B527" s="20" t="s">
        <v>804</v>
      </c>
      <c r="C527" s="21">
        <v>0</v>
      </c>
      <c r="D527" s="21">
        <v>0</v>
      </c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>
        <f>SUM(V527:W527)</f>
        <v>0</v>
      </c>
      <c r="V527" s="21"/>
      <c r="W527" s="2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s="46" customFormat="1" ht="22.5" hidden="1" customHeight="1" x14ac:dyDescent="0.2">
      <c r="A528" s="43" t="s">
        <v>471</v>
      </c>
      <c r="B528" s="44" t="s">
        <v>805</v>
      </c>
      <c r="C528" s="45">
        <v>0</v>
      </c>
      <c r="D528" s="45">
        <v>0</v>
      </c>
      <c r="E528" s="45"/>
      <c r="F528" s="45"/>
      <c r="G528" s="45"/>
      <c r="H528" s="45">
        <f t="shared" ref="H528:U528" si="89">+H499+H500+H503+H505+H512+H513+H514+H515+H519+H524</f>
        <v>0</v>
      </c>
      <c r="I528" s="45">
        <f t="shared" si="89"/>
        <v>0</v>
      </c>
      <c r="J528" s="45">
        <f t="shared" si="89"/>
        <v>0</v>
      </c>
      <c r="K528" s="45">
        <f t="shared" si="89"/>
        <v>0</v>
      </c>
      <c r="L528" s="45">
        <f t="shared" si="89"/>
        <v>0</v>
      </c>
      <c r="M528" s="45">
        <f t="shared" si="89"/>
        <v>0</v>
      </c>
      <c r="N528" s="45">
        <f t="shared" si="89"/>
        <v>0</v>
      </c>
      <c r="O528" s="45">
        <f t="shared" si="89"/>
        <v>0</v>
      </c>
      <c r="P528" s="45">
        <f t="shared" si="89"/>
        <v>0</v>
      </c>
      <c r="Q528" s="45">
        <f t="shared" si="89"/>
        <v>0</v>
      </c>
      <c r="R528" s="45">
        <f t="shared" si="89"/>
        <v>0</v>
      </c>
      <c r="S528" s="45">
        <f t="shared" si="89"/>
        <v>0</v>
      </c>
      <c r="T528" s="45">
        <f t="shared" si="89"/>
        <v>0</v>
      </c>
      <c r="U528" s="45">
        <f t="shared" si="89"/>
        <v>0</v>
      </c>
      <c r="V528" s="45"/>
      <c r="W528" s="45">
        <f>+W499+W500+W503+W505+W512+W513+W514+W515+W519+W524</f>
        <v>0</v>
      </c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</row>
    <row r="529" spans="1:44" hidden="1" outlineLevel="1" x14ac:dyDescent="0.2">
      <c r="A529" s="19" t="s">
        <v>473</v>
      </c>
      <c r="B529" s="20" t="s">
        <v>806</v>
      </c>
      <c r="C529" s="21">
        <v>0</v>
      </c>
      <c r="D529" s="21">
        <v>0</v>
      </c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>
        <f t="shared" ref="U529:U536" si="90">SUM(V529:W529)</f>
        <v>0</v>
      </c>
      <c r="V529" s="21"/>
      <c r="W529" s="2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idden="1" outlineLevel="1" x14ac:dyDescent="0.2">
      <c r="A530" s="19" t="s">
        <v>475</v>
      </c>
      <c r="B530" s="20" t="s">
        <v>807</v>
      </c>
      <c r="C530" s="21">
        <v>0</v>
      </c>
      <c r="D530" s="21">
        <v>0</v>
      </c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>
        <f t="shared" si="90"/>
        <v>0</v>
      </c>
      <c r="V530" s="21"/>
      <c r="W530" s="2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idden="1" outlineLevel="1" x14ac:dyDescent="0.2">
      <c r="A531" s="19" t="s">
        <v>477</v>
      </c>
      <c r="B531" s="20" t="s">
        <v>808</v>
      </c>
      <c r="C531" s="21">
        <v>0</v>
      </c>
      <c r="D531" s="21">
        <v>0</v>
      </c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>
        <f t="shared" si="90"/>
        <v>0</v>
      </c>
      <c r="V531" s="21"/>
      <c r="W531" s="2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idden="1" outlineLevel="1" x14ac:dyDescent="0.2">
      <c r="A532" s="19" t="s">
        <v>479</v>
      </c>
      <c r="B532" s="20" t="s">
        <v>809</v>
      </c>
      <c r="C532" s="21">
        <v>0</v>
      </c>
      <c r="D532" s="21">
        <v>0</v>
      </c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>
        <f t="shared" si="90"/>
        <v>0</v>
      </c>
      <c r="V532" s="21"/>
      <c r="W532" s="2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idden="1" outlineLevel="1" x14ac:dyDescent="0.2">
      <c r="A533" s="19" t="s">
        <v>481</v>
      </c>
      <c r="B533" s="20" t="s">
        <v>810</v>
      </c>
      <c r="C533" s="21">
        <v>0</v>
      </c>
      <c r="D533" s="21">
        <v>0</v>
      </c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>
        <f t="shared" si="90"/>
        <v>0</v>
      </c>
      <c r="V533" s="21"/>
      <c r="W533" s="2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idden="1" outlineLevel="1" x14ac:dyDescent="0.2">
      <c r="A534" s="19" t="s">
        <v>483</v>
      </c>
      <c r="B534" s="20" t="s">
        <v>811</v>
      </c>
      <c r="C534" s="21">
        <v>0</v>
      </c>
      <c r="D534" s="21">
        <v>0</v>
      </c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>
        <f t="shared" si="90"/>
        <v>0</v>
      </c>
      <c r="V534" s="21"/>
      <c r="W534" s="2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idden="1" outlineLevel="1" x14ac:dyDescent="0.2">
      <c r="A535" s="19" t="s">
        <v>485</v>
      </c>
      <c r="B535" s="20" t="s">
        <v>812</v>
      </c>
      <c r="C535" s="21">
        <v>0</v>
      </c>
      <c r="D535" s="21">
        <v>0</v>
      </c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>
        <f t="shared" si="90"/>
        <v>0</v>
      </c>
      <c r="V535" s="21"/>
      <c r="W535" s="2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idden="1" outlineLevel="1" x14ac:dyDescent="0.2">
      <c r="A536" s="19" t="s">
        <v>487</v>
      </c>
      <c r="B536" s="20" t="s">
        <v>813</v>
      </c>
      <c r="C536" s="21">
        <v>0</v>
      </c>
      <c r="D536" s="21">
        <v>0</v>
      </c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>
        <f t="shared" si="90"/>
        <v>0</v>
      </c>
      <c r="V536" s="21"/>
      <c r="W536" s="2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s="46" customFormat="1" ht="22.5" hidden="1" customHeight="1" x14ac:dyDescent="0.2">
      <c r="A537" s="43" t="s">
        <v>489</v>
      </c>
      <c r="B537" s="44" t="s">
        <v>814</v>
      </c>
      <c r="C537" s="45">
        <v>0</v>
      </c>
      <c r="D537" s="45">
        <v>0</v>
      </c>
      <c r="E537" s="45"/>
      <c r="F537" s="45"/>
      <c r="G537" s="45"/>
      <c r="H537" s="45">
        <f t="shared" ref="H537:U537" si="91">+H529+H531++H533+H534+H536</f>
        <v>0</v>
      </c>
      <c r="I537" s="45">
        <f t="shared" si="91"/>
        <v>0</v>
      </c>
      <c r="J537" s="45">
        <f t="shared" si="91"/>
        <v>0</v>
      </c>
      <c r="K537" s="45">
        <f t="shared" si="91"/>
        <v>0</v>
      </c>
      <c r="L537" s="45">
        <f t="shared" si="91"/>
        <v>0</v>
      </c>
      <c r="M537" s="45">
        <f t="shared" si="91"/>
        <v>0</v>
      </c>
      <c r="N537" s="45">
        <f t="shared" si="91"/>
        <v>0</v>
      </c>
      <c r="O537" s="45">
        <f t="shared" si="91"/>
        <v>0</v>
      </c>
      <c r="P537" s="45">
        <f t="shared" si="91"/>
        <v>0</v>
      </c>
      <c r="Q537" s="45">
        <f t="shared" si="91"/>
        <v>0</v>
      </c>
      <c r="R537" s="45">
        <f t="shared" si="91"/>
        <v>0</v>
      </c>
      <c r="S537" s="45">
        <f t="shared" si="91"/>
        <v>0</v>
      </c>
      <c r="T537" s="45">
        <f t="shared" si="91"/>
        <v>0</v>
      </c>
      <c r="U537" s="45">
        <f t="shared" si="91"/>
        <v>0</v>
      </c>
      <c r="V537" s="45"/>
      <c r="W537" s="45">
        <f>+W529+W531++W533+W534+W536</f>
        <v>0</v>
      </c>
    </row>
    <row r="538" spans="1:44" ht="25.5" hidden="1" outlineLevel="1" x14ac:dyDescent="0.2">
      <c r="A538" s="19" t="s">
        <v>491</v>
      </c>
      <c r="B538" s="20" t="s">
        <v>815</v>
      </c>
      <c r="C538" s="21">
        <v>0</v>
      </c>
      <c r="D538" s="21">
        <v>0</v>
      </c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>
        <f>SUM(V538:W538)</f>
        <v>0</v>
      </c>
      <c r="V538" s="21"/>
      <c r="W538" s="2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25.5" hidden="1" outlineLevel="1" x14ac:dyDescent="0.2">
      <c r="A539" s="19" t="s">
        <v>493</v>
      </c>
      <c r="B539" s="20" t="s">
        <v>816</v>
      </c>
      <c r="C539" s="21">
        <v>0</v>
      </c>
      <c r="D539" s="21">
        <v>0</v>
      </c>
      <c r="E539" s="21"/>
      <c r="F539" s="21"/>
      <c r="G539" s="21"/>
      <c r="H539" s="21">
        <f t="shared" ref="H539:U539" si="92">SUM(H540:H550)</f>
        <v>0</v>
      </c>
      <c r="I539" s="21">
        <f t="shared" si="92"/>
        <v>0</v>
      </c>
      <c r="J539" s="21">
        <f t="shared" si="92"/>
        <v>0</v>
      </c>
      <c r="K539" s="21">
        <f t="shared" si="92"/>
        <v>0</v>
      </c>
      <c r="L539" s="21">
        <f t="shared" si="92"/>
        <v>0</v>
      </c>
      <c r="M539" s="21">
        <f t="shared" si="92"/>
        <v>0</v>
      </c>
      <c r="N539" s="21">
        <f t="shared" si="92"/>
        <v>0</v>
      </c>
      <c r="O539" s="21">
        <f t="shared" si="92"/>
        <v>0</v>
      </c>
      <c r="P539" s="21">
        <f t="shared" si="92"/>
        <v>0</v>
      </c>
      <c r="Q539" s="21">
        <f t="shared" si="92"/>
        <v>0</v>
      </c>
      <c r="R539" s="21">
        <f t="shared" si="92"/>
        <v>0</v>
      </c>
      <c r="S539" s="21">
        <f t="shared" si="92"/>
        <v>0</v>
      </c>
      <c r="T539" s="21">
        <f t="shared" si="92"/>
        <v>0</v>
      </c>
      <c r="U539" s="21">
        <f t="shared" si="92"/>
        <v>0</v>
      </c>
      <c r="V539" s="21"/>
      <c r="W539" s="21">
        <f>SUM(W540:W550)</f>
        <v>0</v>
      </c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idden="1" outlineLevel="1" x14ac:dyDescent="0.2">
      <c r="A540" s="19" t="s">
        <v>495</v>
      </c>
      <c r="B540" s="20" t="s">
        <v>817</v>
      </c>
      <c r="C540" s="21">
        <v>0</v>
      </c>
      <c r="D540" s="21">
        <v>0</v>
      </c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>
        <f t="shared" ref="U540:U550" si="93">SUM(V540:W540)</f>
        <v>0</v>
      </c>
      <c r="V540" s="21"/>
      <c r="W540" s="2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idden="1" outlineLevel="1" x14ac:dyDescent="0.2">
      <c r="A541" s="19" t="s">
        <v>497</v>
      </c>
      <c r="B541" s="20" t="s">
        <v>818</v>
      </c>
      <c r="C541" s="21">
        <v>0</v>
      </c>
      <c r="D541" s="21">
        <v>0</v>
      </c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>
        <f t="shared" si="93"/>
        <v>0</v>
      </c>
      <c r="V541" s="21"/>
      <c r="W541" s="2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idden="1" outlineLevel="1" x14ac:dyDescent="0.2">
      <c r="A542" s="19" t="s">
        <v>499</v>
      </c>
      <c r="B542" s="20" t="s">
        <v>819</v>
      </c>
      <c r="C542" s="21">
        <v>0</v>
      </c>
      <c r="D542" s="21">
        <v>0</v>
      </c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>
        <f t="shared" si="93"/>
        <v>0</v>
      </c>
      <c r="V542" s="21"/>
      <c r="W542" s="2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idden="1" outlineLevel="1" x14ac:dyDescent="0.2">
      <c r="A543" s="19" t="s">
        <v>501</v>
      </c>
      <c r="B543" s="20" t="s">
        <v>820</v>
      </c>
      <c r="C543" s="21">
        <v>0</v>
      </c>
      <c r="D543" s="21">
        <v>0</v>
      </c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>
        <f t="shared" si="93"/>
        <v>0</v>
      </c>
      <c r="V543" s="21"/>
      <c r="W543" s="2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idden="1" outlineLevel="1" x14ac:dyDescent="0.2">
      <c r="A544" s="19" t="s">
        <v>503</v>
      </c>
      <c r="B544" s="20" t="s">
        <v>821</v>
      </c>
      <c r="C544" s="21">
        <v>0</v>
      </c>
      <c r="D544" s="21">
        <v>0</v>
      </c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>
        <f t="shared" si="93"/>
        <v>0</v>
      </c>
      <c r="V544" s="21"/>
      <c r="W544" s="2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idden="1" outlineLevel="1" x14ac:dyDescent="0.2">
      <c r="A545" s="19" t="s">
        <v>505</v>
      </c>
      <c r="B545" s="20" t="s">
        <v>822</v>
      </c>
      <c r="C545" s="21">
        <v>0</v>
      </c>
      <c r="D545" s="21">
        <v>0</v>
      </c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>
        <f t="shared" si="93"/>
        <v>0</v>
      </c>
      <c r="V545" s="21"/>
      <c r="W545" s="2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idden="1" outlineLevel="1" x14ac:dyDescent="0.2">
      <c r="A546" s="19" t="s">
        <v>507</v>
      </c>
      <c r="B546" s="20" t="s">
        <v>823</v>
      </c>
      <c r="C546" s="21">
        <v>0</v>
      </c>
      <c r="D546" s="21">
        <v>0</v>
      </c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>
        <f t="shared" si="93"/>
        <v>0</v>
      </c>
      <c r="V546" s="21"/>
      <c r="W546" s="2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idden="1" outlineLevel="1" x14ac:dyDescent="0.2">
      <c r="A547" s="19" t="s">
        <v>509</v>
      </c>
      <c r="B547" s="20" t="s">
        <v>824</v>
      </c>
      <c r="C547" s="21">
        <v>0</v>
      </c>
      <c r="D547" s="21">
        <v>0</v>
      </c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>
        <f t="shared" si="93"/>
        <v>0</v>
      </c>
      <c r="V547" s="21"/>
      <c r="W547" s="2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idden="1" outlineLevel="1" x14ac:dyDescent="0.2">
      <c r="A548" s="19" t="s">
        <v>511</v>
      </c>
      <c r="B548" s="20" t="s">
        <v>825</v>
      </c>
      <c r="C548" s="21">
        <v>0</v>
      </c>
      <c r="D548" s="21">
        <v>0</v>
      </c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>
        <f t="shared" si="93"/>
        <v>0</v>
      </c>
      <c r="V548" s="21"/>
      <c r="W548" s="2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idden="1" outlineLevel="1" x14ac:dyDescent="0.2">
      <c r="A549" s="19" t="s">
        <v>513</v>
      </c>
      <c r="B549" s="20" t="s">
        <v>826</v>
      </c>
      <c r="C549" s="21">
        <v>0</v>
      </c>
      <c r="D549" s="21">
        <v>0</v>
      </c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>
        <f t="shared" si="93"/>
        <v>0</v>
      </c>
      <c r="V549" s="21"/>
      <c r="W549" s="2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idden="1" outlineLevel="1" x14ac:dyDescent="0.2">
      <c r="A550" s="19" t="s">
        <v>515</v>
      </c>
      <c r="B550" s="20" t="s">
        <v>827</v>
      </c>
      <c r="C550" s="21">
        <v>0</v>
      </c>
      <c r="D550" s="21">
        <v>0</v>
      </c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>
        <f t="shared" si="93"/>
        <v>0</v>
      </c>
      <c r="V550" s="21"/>
      <c r="W550" s="2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hidden="1" customHeight="1" outlineLevel="1" x14ac:dyDescent="0.2">
      <c r="A551" s="19" t="s">
        <v>517</v>
      </c>
      <c r="B551" s="20" t="s">
        <v>828</v>
      </c>
      <c r="C551" s="21">
        <v>0</v>
      </c>
      <c r="D551" s="21">
        <v>0</v>
      </c>
      <c r="E551" s="21"/>
      <c r="F551" s="21"/>
      <c r="G551" s="21"/>
      <c r="H551" s="21">
        <f t="shared" ref="H551:U551" si="94">SUM(H552:H562)</f>
        <v>0</v>
      </c>
      <c r="I551" s="21">
        <f t="shared" si="94"/>
        <v>0</v>
      </c>
      <c r="J551" s="21">
        <f t="shared" si="94"/>
        <v>0</v>
      </c>
      <c r="K551" s="21">
        <f t="shared" si="94"/>
        <v>0</v>
      </c>
      <c r="L551" s="21">
        <f t="shared" si="94"/>
        <v>0</v>
      </c>
      <c r="M551" s="21">
        <f t="shared" si="94"/>
        <v>0</v>
      </c>
      <c r="N551" s="21">
        <f t="shared" si="94"/>
        <v>0</v>
      </c>
      <c r="O551" s="21">
        <f t="shared" si="94"/>
        <v>0</v>
      </c>
      <c r="P551" s="21">
        <f t="shared" si="94"/>
        <v>0</v>
      </c>
      <c r="Q551" s="21">
        <f t="shared" si="94"/>
        <v>0</v>
      </c>
      <c r="R551" s="21">
        <f t="shared" si="94"/>
        <v>0</v>
      </c>
      <c r="S551" s="21">
        <f t="shared" si="94"/>
        <v>0</v>
      </c>
      <c r="T551" s="21">
        <f t="shared" si="94"/>
        <v>0</v>
      </c>
      <c r="U551" s="21">
        <f t="shared" si="94"/>
        <v>0</v>
      </c>
      <c r="V551" s="21"/>
      <c r="W551" s="21">
        <f>SUM(W552:W562)</f>
        <v>0</v>
      </c>
    </row>
    <row r="552" spans="1:44" hidden="1" outlineLevel="1" x14ac:dyDescent="0.2">
      <c r="A552" s="19" t="s">
        <v>519</v>
      </c>
      <c r="B552" s="20" t="s">
        <v>829</v>
      </c>
      <c r="C552" s="21">
        <v>0</v>
      </c>
      <c r="D552" s="21">
        <v>0</v>
      </c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>
        <f>SUM(V552:W552)</f>
        <v>0</v>
      </c>
      <c r="V552" s="21"/>
      <c r="W552" s="2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idden="1" outlineLevel="1" x14ac:dyDescent="0.2">
      <c r="A553" s="19" t="s">
        <v>521</v>
      </c>
      <c r="B553" s="20" t="s">
        <v>830</v>
      </c>
      <c r="C553" s="21">
        <v>0</v>
      </c>
      <c r="D553" s="21">
        <v>0</v>
      </c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>
        <f>SUM(V553:W553)</f>
        <v>0</v>
      </c>
      <c r="V553" s="21"/>
      <c r="W553" s="2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idden="1" outlineLevel="1" x14ac:dyDescent="0.2">
      <c r="A554" s="19" t="s">
        <v>523</v>
      </c>
      <c r="B554" s="20" t="s">
        <v>831</v>
      </c>
      <c r="C554" s="21">
        <v>0</v>
      </c>
      <c r="D554" s="21">
        <v>0</v>
      </c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1:44" hidden="1" outlineLevel="1" x14ac:dyDescent="0.2">
      <c r="A555" s="19" t="s">
        <v>525</v>
      </c>
      <c r="B555" s="20" t="s">
        <v>832</v>
      </c>
      <c r="C555" s="21">
        <v>0</v>
      </c>
      <c r="D555" s="21">
        <v>0</v>
      </c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>
        <f t="shared" ref="U555:U562" si="95">SUM(V555:W555)</f>
        <v>0</v>
      </c>
      <c r="V555" s="21"/>
      <c r="W555" s="2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idden="1" outlineLevel="1" x14ac:dyDescent="0.2">
      <c r="A556" s="19" t="s">
        <v>527</v>
      </c>
      <c r="B556" s="20" t="s">
        <v>833</v>
      </c>
      <c r="C556" s="21">
        <v>0</v>
      </c>
      <c r="D556" s="21">
        <v>0</v>
      </c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>
        <f t="shared" si="95"/>
        <v>0</v>
      </c>
      <c r="V556" s="21"/>
      <c r="W556" s="2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idden="1" outlineLevel="1" x14ac:dyDescent="0.2">
      <c r="A557" s="19" t="s">
        <v>529</v>
      </c>
      <c r="B557" s="20" t="s">
        <v>834</v>
      </c>
      <c r="C557" s="21">
        <v>0</v>
      </c>
      <c r="D557" s="21">
        <v>0</v>
      </c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>
        <f t="shared" si="95"/>
        <v>0</v>
      </c>
      <c r="V557" s="21"/>
      <c r="W557" s="2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idden="1" outlineLevel="1" x14ac:dyDescent="0.2">
      <c r="A558" s="19" t="s">
        <v>531</v>
      </c>
      <c r="B558" s="20" t="s">
        <v>835</v>
      </c>
      <c r="C558" s="21">
        <v>0</v>
      </c>
      <c r="D558" s="21">
        <v>0</v>
      </c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>
        <f t="shared" si="95"/>
        <v>0</v>
      </c>
      <c r="V558" s="21"/>
      <c r="W558" s="2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idden="1" outlineLevel="1" x14ac:dyDescent="0.2">
      <c r="A559" s="19" t="s">
        <v>533</v>
      </c>
      <c r="B559" s="20" t="s">
        <v>836</v>
      </c>
      <c r="C559" s="21">
        <v>0</v>
      </c>
      <c r="D559" s="21">
        <v>0</v>
      </c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>
        <f t="shared" si="95"/>
        <v>0</v>
      </c>
      <c r="V559" s="21"/>
      <c r="W559" s="2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idden="1" outlineLevel="1" x14ac:dyDescent="0.2">
      <c r="A560" s="19" t="s">
        <v>535</v>
      </c>
      <c r="B560" s="20" t="s">
        <v>837</v>
      </c>
      <c r="C560" s="21">
        <v>0</v>
      </c>
      <c r="D560" s="21">
        <v>0</v>
      </c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>
        <f t="shared" si="95"/>
        <v>0</v>
      </c>
      <c r="V560" s="21"/>
      <c r="W560" s="2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idden="1" outlineLevel="1" x14ac:dyDescent="0.2">
      <c r="A561" s="19" t="s">
        <v>537</v>
      </c>
      <c r="B561" s="20" t="s">
        <v>838</v>
      </c>
      <c r="C561" s="21">
        <v>0</v>
      </c>
      <c r="D561" s="21">
        <v>0</v>
      </c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>
        <f t="shared" si="95"/>
        <v>0</v>
      </c>
      <c r="V561" s="21"/>
      <c r="W561" s="2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33" hidden="1" customHeight="1" outlineLevel="1" x14ac:dyDescent="0.2">
      <c r="A562" s="19" t="s">
        <v>539</v>
      </c>
      <c r="B562" s="20" t="s">
        <v>839</v>
      </c>
      <c r="C562" s="21">
        <v>0</v>
      </c>
      <c r="D562" s="21">
        <v>0</v>
      </c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>
        <f t="shared" si="95"/>
        <v>0</v>
      </c>
      <c r="V562" s="21"/>
      <c r="W562" s="2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s="46" customFormat="1" ht="22.5" hidden="1" customHeight="1" x14ac:dyDescent="0.2">
      <c r="A563" s="43" t="s">
        <v>541</v>
      </c>
      <c r="B563" s="44" t="s">
        <v>840</v>
      </c>
      <c r="C563" s="45">
        <v>0</v>
      </c>
      <c r="D563" s="45">
        <v>0</v>
      </c>
      <c r="E563" s="45"/>
      <c r="F563" s="45"/>
      <c r="G563" s="45"/>
      <c r="H563" s="45">
        <f t="shared" ref="H563:U563" si="96">+H538+H539+H551</f>
        <v>0</v>
      </c>
      <c r="I563" s="45">
        <f t="shared" si="96"/>
        <v>0</v>
      </c>
      <c r="J563" s="45">
        <f t="shared" si="96"/>
        <v>0</v>
      </c>
      <c r="K563" s="45">
        <f t="shared" si="96"/>
        <v>0</v>
      </c>
      <c r="L563" s="45">
        <f t="shared" si="96"/>
        <v>0</v>
      </c>
      <c r="M563" s="45">
        <f t="shared" si="96"/>
        <v>0</v>
      </c>
      <c r="N563" s="45">
        <f t="shared" si="96"/>
        <v>0</v>
      </c>
      <c r="O563" s="45">
        <f t="shared" si="96"/>
        <v>0</v>
      </c>
      <c r="P563" s="45">
        <f t="shared" si="96"/>
        <v>0</v>
      </c>
      <c r="Q563" s="45">
        <f t="shared" si="96"/>
        <v>0</v>
      </c>
      <c r="R563" s="45">
        <f t="shared" si="96"/>
        <v>0</v>
      </c>
      <c r="S563" s="45">
        <f t="shared" si="96"/>
        <v>0</v>
      </c>
      <c r="T563" s="45">
        <f t="shared" si="96"/>
        <v>0</v>
      </c>
      <c r="U563" s="45">
        <f t="shared" si="96"/>
        <v>0</v>
      </c>
      <c r="V563" s="45"/>
      <c r="W563" s="45">
        <f>+W538+W539+W551</f>
        <v>0</v>
      </c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</row>
    <row r="564" spans="1:44" ht="25.5" hidden="1" outlineLevel="1" x14ac:dyDescent="0.2">
      <c r="A564" s="19" t="s">
        <v>543</v>
      </c>
      <c r="B564" s="20" t="s">
        <v>841</v>
      </c>
      <c r="C564" s="21">
        <v>0</v>
      </c>
      <c r="D564" s="21">
        <v>0</v>
      </c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>
        <f>SUM(V564:W564)</f>
        <v>0</v>
      </c>
      <c r="V564" s="21"/>
      <c r="W564" s="2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25.5" hidden="1" outlineLevel="1" x14ac:dyDescent="0.2">
      <c r="A565" s="19" t="s">
        <v>545</v>
      </c>
      <c r="B565" s="20" t="s">
        <v>842</v>
      </c>
      <c r="C565" s="21">
        <v>0</v>
      </c>
      <c r="D565" s="21">
        <v>0</v>
      </c>
      <c r="E565" s="21"/>
      <c r="F565" s="21"/>
      <c r="G565" s="21"/>
      <c r="H565" s="21">
        <f t="shared" ref="H565:U565" si="97">SUM(H566:H576)</f>
        <v>0</v>
      </c>
      <c r="I565" s="21">
        <f t="shared" si="97"/>
        <v>0</v>
      </c>
      <c r="J565" s="21">
        <f t="shared" si="97"/>
        <v>0</v>
      </c>
      <c r="K565" s="21">
        <f t="shared" si="97"/>
        <v>0</v>
      </c>
      <c r="L565" s="21">
        <f t="shared" si="97"/>
        <v>0</v>
      </c>
      <c r="M565" s="21">
        <f t="shared" si="97"/>
        <v>0</v>
      </c>
      <c r="N565" s="21">
        <f t="shared" si="97"/>
        <v>0</v>
      </c>
      <c r="O565" s="21">
        <f t="shared" si="97"/>
        <v>0</v>
      </c>
      <c r="P565" s="21">
        <f t="shared" si="97"/>
        <v>0</v>
      </c>
      <c r="Q565" s="21">
        <f t="shared" si="97"/>
        <v>0</v>
      </c>
      <c r="R565" s="21">
        <f t="shared" si="97"/>
        <v>0</v>
      </c>
      <c r="S565" s="21">
        <f t="shared" si="97"/>
        <v>0</v>
      </c>
      <c r="T565" s="21">
        <f t="shared" si="97"/>
        <v>0</v>
      </c>
      <c r="U565" s="21">
        <f t="shared" si="97"/>
        <v>0</v>
      </c>
      <c r="V565" s="21"/>
      <c r="W565" s="21">
        <f>SUM(W566:W576)</f>
        <v>0</v>
      </c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idden="1" outlineLevel="1" x14ac:dyDescent="0.2">
      <c r="A566" s="19" t="s">
        <v>547</v>
      </c>
      <c r="B566" s="20" t="s">
        <v>843</v>
      </c>
      <c r="C566" s="21">
        <v>0</v>
      </c>
      <c r="D566" s="21">
        <v>0</v>
      </c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>
        <f t="shared" ref="U566:U576" si="98">SUM(V566:W566)</f>
        <v>0</v>
      </c>
      <c r="V566" s="21"/>
      <c r="W566" s="2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idden="1" outlineLevel="1" x14ac:dyDescent="0.2">
      <c r="A567" s="19" t="s">
        <v>549</v>
      </c>
      <c r="B567" s="20" t="s">
        <v>844</v>
      </c>
      <c r="C567" s="21">
        <v>0</v>
      </c>
      <c r="D567" s="21">
        <v>0</v>
      </c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>
        <f t="shared" si="98"/>
        <v>0</v>
      </c>
      <c r="V567" s="21"/>
      <c r="W567" s="2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idden="1" outlineLevel="1" x14ac:dyDescent="0.2">
      <c r="A568" s="19" t="s">
        <v>551</v>
      </c>
      <c r="B568" s="20" t="s">
        <v>845</v>
      </c>
      <c r="C568" s="21">
        <v>0</v>
      </c>
      <c r="D568" s="21">
        <v>0</v>
      </c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>
        <f t="shared" si="98"/>
        <v>0</v>
      </c>
      <c r="V568" s="21"/>
      <c r="W568" s="2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idden="1" outlineLevel="1" x14ac:dyDescent="0.2">
      <c r="A569" s="19" t="s">
        <v>553</v>
      </c>
      <c r="B569" s="20" t="s">
        <v>846</v>
      </c>
      <c r="C569" s="21">
        <v>0</v>
      </c>
      <c r="D569" s="21">
        <v>0</v>
      </c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>
        <f t="shared" si="98"/>
        <v>0</v>
      </c>
      <c r="V569" s="21"/>
      <c r="W569" s="2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idden="1" outlineLevel="1" x14ac:dyDescent="0.2">
      <c r="A570" s="19" t="s">
        <v>555</v>
      </c>
      <c r="B570" s="20" t="s">
        <v>847</v>
      </c>
      <c r="C570" s="21">
        <v>0</v>
      </c>
      <c r="D570" s="21">
        <v>0</v>
      </c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>
        <f t="shared" si="98"/>
        <v>0</v>
      </c>
      <c r="V570" s="21"/>
      <c r="W570" s="2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idden="1" outlineLevel="1" x14ac:dyDescent="0.2">
      <c r="A571" s="19" t="s">
        <v>557</v>
      </c>
      <c r="B571" s="20" t="s">
        <v>848</v>
      </c>
      <c r="C571" s="21">
        <v>0</v>
      </c>
      <c r="D571" s="21">
        <v>0</v>
      </c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>
        <f t="shared" si="98"/>
        <v>0</v>
      </c>
      <c r="V571" s="21"/>
      <c r="W571" s="2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idden="1" outlineLevel="1" x14ac:dyDescent="0.2">
      <c r="A572" s="19" t="s">
        <v>559</v>
      </c>
      <c r="B572" s="20" t="s">
        <v>849</v>
      </c>
      <c r="C572" s="21">
        <v>0</v>
      </c>
      <c r="D572" s="21">
        <v>0</v>
      </c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>
        <f t="shared" si="98"/>
        <v>0</v>
      </c>
      <c r="V572" s="21"/>
      <c r="W572" s="2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idden="1" outlineLevel="1" x14ac:dyDescent="0.2">
      <c r="A573" s="19" t="s">
        <v>561</v>
      </c>
      <c r="B573" s="20" t="s">
        <v>850</v>
      </c>
      <c r="C573" s="21">
        <v>0</v>
      </c>
      <c r="D573" s="21">
        <v>0</v>
      </c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>
        <f t="shared" si="98"/>
        <v>0</v>
      </c>
      <c r="V573" s="21"/>
      <c r="W573" s="2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idden="1" outlineLevel="1" x14ac:dyDescent="0.2">
      <c r="A574" s="19" t="s">
        <v>563</v>
      </c>
      <c r="B574" s="20" t="s">
        <v>851</v>
      </c>
      <c r="C574" s="21">
        <v>0</v>
      </c>
      <c r="D574" s="21">
        <v>0</v>
      </c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>
        <f t="shared" si="98"/>
        <v>0</v>
      </c>
      <c r="V574" s="21"/>
      <c r="W574" s="2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idden="1" outlineLevel="1" x14ac:dyDescent="0.2">
      <c r="A575" s="19" t="s">
        <v>565</v>
      </c>
      <c r="B575" s="20" t="s">
        <v>852</v>
      </c>
      <c r="C575" s="21">
        <v>0</v>
      </c>
      <c r="D575" s="21">
        <v>0</v>
      </c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>
        <f t="shared" si="98"/>
        <v>0</v>
      </c>
      <c r="V575" s="21"/>
      <c r="W575" s="2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idden="1" outlineLevel="1" x14ac:dyDescent="0.2">
      <c r="A576" s="19" t="s">
        <v>567</v>
      </c>
      <c r="B576" s="20" t="s">
        <v>853</v>
      </c>
      <c r="C576" s="21">
        <v>0</v>
      </c>
      <c r="D576" s="21">
        <v>0</v>
      </c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>
        <f t="shared" si="98"/>
        <v>0</v>
      </c>
      <c r="V576" s="21"/>
      <c r="W576" s="2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idden="1" outlineLevel="1" x14ac:dyDescent="0.2">
      <c r="A577" s="19" t="s">
        <v>569</v>
      </c>
      <c r="B577" s="20" t="s">
        <v>854</v>
      </c>
      <c r="C577" s="21">
        <v>0</v>
      </c>
      <c r="D577" s="21">
        <v>0</v>
      </c>
      <c r="E577" s="21"/>
      <c r="F577" s="21"/>
      <c r="G577" s="21"/>
      <c r="H577" s="21">
        <f t="shared" ref="H577:U577" si="99">SUM(H578:H588)</f>
        <v>0</v>
      </c>
      <c r="I577" s="21">
        <f t="shared" si="99"/>
        <v>0</v>
      </c>
      <c r="J577" s="21">
        <f t="shared" si="99"/>
        <v>0</v>
      </c>
      <c r="K577" s="21">
        <f t="shared" si="99"/>
        <v>0</v>
      </c>
      <c r="L577" s="21">
        <f t="shared" si="99"/>
        <v>0</v>
      </c>
      <c r="M577" s="21">
        <f t="shared" si="99"/>
        <v>0</v>
      </c>
      <c r="N577" s="21">
        <f t="shared" si="99"/>
        <v>0</v>
      </c>
      <c r="O577" s="21">
        <f t="shared" si="99"/>
        <v>0</v>
      </c>
      <c r="P577" s="21">
        <f t="shared" si="99"/>
        <v>0</v>
      </c>
      <c r="Q577" s="21">
        <f t="shared" si="99"/>
        <v>0</v>
      </c>
      <c r="R577" s="21">
        <f t="shared" si="99"/>
        <v>0</v>
      </c>
      <c r="S577" s="21">
        <f t="shared" si="99"/>
        <v>0</v>
      </c>
      <c r="T577" s="21">
        <f t="shared" si="99"/>
        <v>0</v>
      </c>
      <c r="U577" s="21">
        <f t="shared" si="99"/>
        <v>0</v>
      </c>
      <c r="V577" s="21"/>
      <c r="W577" s="21">
        <f>SUM(W578:W588)</f>
        <v>0</v>
      </c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idden="1" outlineLevel="1" x14ac:dyDescent="0.2">
      <c r="A578" s="19" t="s">
        <v>571</v>
      </c>
      <c r="B578" s="20" t="s">
        <v>855</v>
      </c>
      <c r="C578" s="21">
        <v>0</v>
      </c>
      <c r="D578" s="21">
        <v>0</v>
      </c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>
        <f t="shared" ref="U578:U588" si="100">SUM(V578:W578)</f>
        <v>0</v>
      </c>
      <c r="V578" s="21"/>
      <c r="W578" s="2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idden="1" outlineLevel="1" x14ac:dyDescent="0.2">
      <c r="A579" s="19" t="s">
        <v>573</v>
      </c>
      <c r="B579" s="20" t="s">
        <v>856</v>
      </c>
      <c r="C579" s="21">
        <v>0</v>
      </c>
      <c r="D579" s="21">
        <v>0</v>
      </c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>
        <f t="shared" si="100"/>
        <v>0</v>
      </c>
      <c r="V579" s="21"/>
      <c r="W579" s="2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idden="1" outlineLevel="1" x14ac:dyDescent="0.2">
      <c r="A580" s="19" t="s">
        <v>575</v>
      </c>
      <c r="B580" s="20" t="s">
        <v>857</v>
      </c>
      <c r="C580" s="21">
        <v>0</v>
      </c>
      <c r="D580" s="21">
        <v>0</v>
      </c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>
        <f t="shared" si="100"/>
        <v>0</v>
      </c>
      <c r="V580" s="21"/>
      <c r="W580" s="2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idden="1" outlineLevel="1" x14ac:dyDescent="0.2">
      <c r="A581" s="19" t="s">
        <v>577</v>
      </c>
      <c r="B581" s="20" t="s">
        <v>858</v>
      </c>
      <c r="C581" s="21">
        <v>0</v>
      </c>
      <c r="D581" s="21">
        <v>0</v>
      </c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>
        <f t="shared" si="100"/>
        <v>0</v>
      </c>
      <c r="V581" s="21"/>
      <c r="W581" s="2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idden="1" outlineLevel="1" x14ac:dyDescent="0.2">
      <c r="A582" s="19" t="s">
        <v>579</v>
      </c>
      <c r="B582" s="20" t="s">
        <v>859</v>
      </c>
      <c r="C582" s="21">
        <v>0</v>
      </c>
      <c r="D582" s="21">
        <v>0</v>
      </c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>
        <f t="shared" si="100"/>
        <v>0</v>
      </c>
      <c r="V582" s="21"/>
      <c r="W582" s="2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idden="1" outlineLevel="1" x14ac:dyDescent="0.2">
      <c r="A583" s="19" t="s">
        <v>581</v>
      </c>
      <c r="B583" s="20" t="s">
        <v>860</v>
      </c>
      <c r="C583" s="21">
        <v>0</v>
      </c>
      <c r="D583" s="21">
        <v>0</v>
      </c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>
        <f t="shared" si="100"/>
        <v>0</v>
      </c>
      <c r="V583" s="21"/>
      <c r="W583" s="2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idden="1" outlineLevel="1" x14ac:dyDescent="0.2">
      <c r="A584" s="19" t="s">
        <v>583</v>
      </c>
      <c r="B584" s="20" t="s">
        <v>861</v>
      </c>
      <c r="C584" s="21">
        <v>0</v>
      </c>
      <c r="D584" s="21">
        <v>0</v>
      </c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>
        <f t="shared" si="100"/>
        <v>0</v>
      </c>
      <c r="V584" s="21"/>
      <c r="W584" s="2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idden="1" outlineLevel="1" x14ac:dyDescent="0.2">
      <c r="A585" s="19" t="s">
        <v>585</v>
      </c>
      <c r="B585" s="20" t="s">
        <v>862</v>
      </c>
      <c r="C585" s="21">
        <v>0</v>
      </c>
      <c r="D585" s="21">
        <v>0</v>
      </c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>
        <f t="shared" si="100"/>
        <v>0</v>
      </c>
      <c r="V585" s="21"/>
      <c r="W585" s="2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idden="1" outlineLevel="1" x14ac:dyDescent="0.2">
      <c r="A586" s="19" t="s">
        <v>587</v>
      </c>
      <c r="B586" s="20" t="s">
        <v>863</v>
      </c>
      <c r="C586" s="21">
        <v>0</v>
      </c>
      <c r="D586" s="21">
        <v>0</v>
      </c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>
        <f t="shared" si="100"/>
        <v>0</v>
      </c>
      <c r="V586" s="21"/>
      <c r="W586" s="2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idden="1" outlineLevel="1" x14ac:dyDescent="0.2">
      <c r="A587" s="19" t="s">
        <v>589</v>
      </c>
      <c r="B587" s="20" t="s">
        <v>864</v>
      </c>
      <c r="C587" s="21">
        <v>0</v>
      </c>
      <c r="D587" s="21">
        <v>0</v>
      </c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>
        <f t="shared" si="100"/>
        <v>0</v>
      </c>
      <c r="V587" s="21"/>
      <c r="W587" s="2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idden="1" outlineLevel="1" x14ac:dyDescent="0.2">
      <c r="A588" s="19" t="s">
        <v>591</v>
      </c>
      <c r="B588" s="20" t="s">
        <v>865</v>
      </c>
      <c r="C588" s="21">
        <v>0</v>
      </c>
      <c r="D588" s="21">
        <v>0</v>
      </c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>
        <f t="shared" si="100"/>
        <v>0</v>
      </c>
      <c r="V588" s="21"/>
      <c r="W588" s="2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s="46" customFormat="1" ht="23.25" hidden="1" customHeight="1" x14ac:dyDescent="0.2">
      <c r="A589" s="43" t="s">
        <v>593</v>
      </c>
      <c r="B589" s="44" t="s">
        <v>866</v>
      </c>
      <c r="C589" s="45">
        <v>0</v>
      </c>
      <c r="D589" s="45">
        <v>0</v>
      </c>
      <c r="E589" s="45"/>
      <c r="F589" s="45"/>
      <c r="G589" s="45"/>
      <c r="H589" s="45">
        <f t="shared" ref="H589:U589" si="101">+H564+H565+H577</f>
        <v>0</v>
      </c>
      <c r="I589" s="45">
        <f t="shared" si="101"/>
        <v>0</v>
      </c>
      <c r="J589" s="45">
        <f t="shared" si="101"/>
        <v>0</v>
      </c>
      <c r="K589" s="45">
        <f t="shared" si="101"/>
        <v>0</v>
      </c>
      <c r="L589" s="45">
        <f t="shared" si="101"/>
        <v>0</v>
      </c>
      <c r="M589" s="45">
        <f t="shared" si="101"/>
        <v>0</v>
      </c>
      <c r="N589" s="45">
        <f t="shared" si="101"/>
        <v>0</v>
      </c>
      <c r="O589" s="45">
        <f t="shared" si="101"/>
        <v>0</v>
      </c>
      <c r="P589" s="45">
        <f t="shared" si="101"/>
        <v>0</v>
      </c>
      <c r="Q589" s="45">
        <f t="shared" si="101"/>
        <v>0</v>
      </c>
      <c r="R589" s="45">
        <f t="shared" si="101"/>
        <v>0</v>
      </c>
      <c r="S589" s="45">
        <f t="shared" si="101"/>
        <v>0</v>
      </c>
      <c r="T589" s="45">
        <f t="shared" si="101"/>
        <v>0</v>
      </c>
      <c r="U589" s="45">
        <f t="shared" si="101"/>
        <v>0</v>
      </c>
      <c r="V589" s="45"/>
      <c r="W589" s="45">
        <f>+W564+W565+W577</f>
        <v>0</v>
      </c>
    </row>
    <row r="590" spans="1:44" s="50" customFormat="1" ht="22.5" hidden="1" customHeight="1" x14ac:dyDescent="0.2">
      <c r="A590" s="47" t="s">
        <v>595</v>
      </c>
      <c r="B590" s="48" t="s">
        <v>867</v>
      </c>
      <c r="C590" s="49">
        <v>0</v>
      </c>
      <c r="D590" s="49">
        <v>0</v>
      </c>
      <c r="E590" s="49"/>
      <c r="F590" s="49"/>
      <c r="G590" s="49"/>
      <c r="H590" s="49">
        <f t="shared" ref="H590:U590" si="102">+H362+H398+H498+H528+H537+H563+H589</f>
        <v>0</v>
      </c>
      <c r="I590" s="49">
        <f t="shared" si="102"/>
        <v>0</v>
      </c>
      <c r="J590" s="49">
        <f t="shared" si="102"/>
        <v>0</v>
      </c>
      <c r="K590" s="49">
        <f t="shared" si="102"/>
        <v>0</v>
      </c>
      <c r="L590" s="49">
        <f t="shared" si="102"/>
        <v>0</v>
      </c>
      <c r="M590" s="49">
        <f t="shared" si="102"/>
        <v>0</v>
      </c>
      <c r="N590" s="49">
        <f t="shared" si="102"/>
        <v>0</v>
      </c>
      <c r="O590" s="49">
        <f t="shared" si="102"/>
        <v>0</v>
      </c>
      <c r="P590" s="49">
        <f t="shared" si="102"/>
        <v>0</v>
      </c>
      <c r="Q590" s="49">
        <f t="shared" si="102"/>
        <v>0</v>
      </c>
      <c r="R590" s="49">
        <f t="shared" si="102"/>
        <v>0</v>
      </c>
      <c r="S590" s="49">
        <f t="shared" si="102"/>
        <v>0</v>
      </c>
      <c r="T590" s="49">
        <f t="shared" si="102"/>
        <v>0</v>
      </c>
      <c r="U590" s="49">
        <f t="shared" si="102"/>
        <v>0</v>
      </c>
      <c r="V590" s="49"/>
      <c r="W590" s="49">
        <f>+W362+W398+W498+W528+W537+W563+W589</f>
        <v>0</v>
      </c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</row>
    <row r="591" spans="1:44" hidden="1" x14ac:dyDescent="0.2">
      <c r="U591" s="21">
        <f t="shared" ref="U591:U609" si="103">SUM(V591:W591)</f>
        <v>0</v>
      </c>
      <c r="V591" s="8"/>
      <c r="W591" s="8"/>
    </row>
    <row r="592" spans="1:44" hidden="1" x14ac:dyDescent="0.2">
      <c r="A592" s="19" t="s">
        <v>12</v>
      </c>
      <c r="B592" s="20" t="s">
        <v>868</v>
      </c>
      <c r="C592" s="21">
        <v>0</v>
      </c>
      <c r="D592" s="21">
        <v>0</v>
      </c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>
        <f t="shared" si="103"/>
        <v>0</v>
      </c>
      <c r="V592" s="21"/>
      <c r="W592" s="21"/>
    </row>
    <row r="593" spans="1:23" hidden="1" x14ac:dyDescent="0.2">
      <c r="A593" s="19" t="s">
        <v>14</v>
      </c>
      <c r="B593" s="20" t="s">
        <v>869</v>
      </c>
      <c r="C593" s="21">
        <v>0</v>
      </c>
      <c r="D593" s="21">
        <v>0</v>
      </c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>
        <f t="shared" si="103"/>
        <v>0</v>
      </c>
      <c r="V593" s="21"/>
      <c r="W593" s="21"/>
    </row>
    <row r="594" spans="1:23" hidden="1" x14ac:dyDescent="0.2">
      <c r="A594" s="19" t="s">
        <v>16</v>
      </c>
      <c r="B594" s="20" t="s">
        <v>870</v>
      </c>
      <c r="C594" s="21">
        <v>0</v>
      </c>
      <c r="D594" s="21">
        <v>0</v>
      </c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>
        <f t="shared" si="103"/>
        <v>0</v>
      </c>
      <c r="V594" s="21"/>
      <c r="W594" s="21"/>
    </row>
    <row r="595" spans="1:23" hidden="1" x14ac:dyDescent="0.2">
      <c r="A595" s="19" t="s">
        <v>18</v>
      </c>
      <c r="B595" s="20" t="s">
        <v>871</v>
      </c>
      <c r="C595" s="21">
        <v>0</v>
      </c>
      <c r="D595" s="21">
        <v>0</v>
      </c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>
        <f t="shared" si="103"/>
        <v>0</v>
      </c>
      <c r="V595" s="21"/>
      <c r="W595" s="21"/>
    </row>
    <row r="596" spans="1:23" hidden="1" x14ac:dyDescent="0.2">
      <c r="A596" s="19" t="s">
        <v>20</v>
      </c>
      <c r="B596" s="20" t="s">
        <v>872</v>
      </c>
      <c r="C596" s="21">
        <v>0</v>
      </c>
      <c r="D596" s="21">
        <v>0</v>
      </c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>
        <f t="shared" si="103"/>
        <v>0</v>
      </c>
      <c r="V596" s="21"/>
      <c r="W596" s="21"/>
    </row>
    <row r="597" spans="1:23" hidden="1" x14ac:dyDescent="0.2">
      <c r="A597" s="23" t="s">
        <v>22</v>
      </c>
      <c r="B597" s="24" t="s">
        <v>873</v>
      </c>
      <c r="C597" s="21">
        <v>0</v>
      </c>
      <c r="D597" s="21">
        <v>0</v>
      </c>
      <c r="E597" s="21"/>
      <c r="F597" s="21"/>
      <c r="G597" s="21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1">
        <f t="shared" si="103"/>
        <v>0</v>
      </c>
      <c r="V597" s="25"/>
      <c r="W597" s="25"/>
    </row>
    <row r="598" spans="1:23" hidden="1" x14ac:dyDescent="0.2">
      <c r="A598" s="19" t="s">
        <v>24</v>
      </c>
      <c r="B598" s="20" t="s">
        <v>874</v>
      </c>
      <c r="C598" s="21">
        <v>0</v>
      </c>
      <c r="D598" s="21">
        <v>0</v>
      </c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>
        <f t="shared" si="103"/>
        <v>0</v>
      </c>
      <c r="V598" s="21"/>
      <c r="W598" s="21"/>
    </row>
    <row r="599" spans="1:23" hidden="1" x14ac:dyDescent="0.2">
      <c r="A599" s="19" t="s">
        <v>26</v>
      </c>
      <c r="B599" s="20" t="s">
        <v>875</v>
      </c>
      <c r="C599" s="21">
        <v>0</v>
      </c>
      <c r="D599" s="21">
        <v>0</v>
      </c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>
        <f t="shared" si="103"/>
        <v>0</v>
      </c>
      <c r="V599" s="21"/>
      <c r="W599" s="21"/>
    </row>
    <row r="600" spans="1:23" hidden="1" x14ac:dyDescent="0.2">
      <c r="A600" s="19" t="s">
        <v>28</v>
      </c>
      <c r="B600" s="20" t="s">
        <v>876</v>
      </c>
      <c r="C600" s="21">
        <v>0</v>
      </c>
      <c r="D600" s="21">
        <v>0</v>
      </c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>
        <f t="shared" si="103"/>
        <v>0</v>
      </c>
      <c r="V600" s="21"/>
      <c r="W600" s="21"/>
    </row>
    <row r="601" spans="1:23" hidden="1" x14ac:dyDescent="0.2">
      <c r="A601" s="19" t="s">
        <v>30</v>
      </c>
      <c r="B601" s="20" t="s">
        <v>877</v>
      </c>
      <c r="C601" s="21">
        <v>0</v>
      </c>
      <c r="D601" s="21">
        <v>0</v>
      </c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>
        <f t="shared" si="103"/>
        <v>0</v>
      </c>
      <c r="V601" s="21"/>
      <c r="W601" s="21"/>
    </row>
    <row r="602" spans="1:23" hidden="1" x14ac:dyDescent="0.2">
      <c r="A602" s="19" t="s">
        <v>32</v>
      </c>
      <c r="B602" s="20" t="s">
        <v>878</v>
      </c>
      <c r="C602" s="21">
        <v>0</v>
      </c>
      <c r="D602" s="21">
        <v>0</v>
      </c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>
        <f t="shared" si="103"/>
        <v>0</v>
      </c>
      <c r="V602" s="21"/>
      <c r="W602" s="21"/>
    </row>
    <row r="603" spans="1:23" hidden="1" x14ac:dyDescent="0.2">
      <c r="A603" s="19" t="s">
        <v>34</v>
      </c>
      <c r="B603" s="20" t="s">
        <v>879</v>
      </c>
      <c r="C603" s="21">
        <v>0</v>
      </c>
      <c r="D603" s="21">
        <v>0</v>
      </c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>
        <f t="shared" si="103"/>
        <v>0</v>
      </c>
      <c r="V603" s="21"/>
      <c r="W603" s="21"/>
    </row>
    <row r="604" spans="1:23" hidden="1" x14ac:dyDescent="0.2">
      <c r="A604" s="23" t="s">
        <v>36</v>
      </c>
      <c r="B604" s="24" t="s">
        <v>880</v>
      </c>
      <c r="C604" s="21">
        <v>0</v>
      </c>
      <c r="D604" s="21">
        <v>0</v>
      </c>
      <c r="E604" s="21"/>
      <c r="F604" s="21"/>
      <c r="G604" s="21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1">
        <f t="shared" si="103"/>
        <v>0</v>
      </c>
      <c r="V604" s="25"/>
      <c r="W604" s="25"/>
    </row>
    <row r="605" spans="1:23" x14ac:dyDescent="0.2">
      <c r="A605" s="19" t="s">
        <v>38</v>
      </c>
      <c r="B605" s="20" t="s">
        <v>881</v>
      </c>
      <c r="C605" s="21">
        <v>607</v>
      </c>
      <c r="D605" s="21">
        <v>607</v>
      </c>
      <c r="E605" s="21"/>
      <c r="F605" s="21"/>
      <c r="G605" s="21"/>
      <c r="H605" s="21"/>
      <c r="I605" s="21"/>
      <c r="J605" s="21">
        <v>607</v>
      </c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>
        <f t="shared" si="103"/>
        <v>0</v>
      </c>
      <c r="V605" s="21"/>
      <c r="W605" s="21"/>
    </row>
    <row r="606" spans="1:23" hidden="1" x14ac:dyDescent="0.2">
      <c r="A606" s="19" t="s">
        <v>40</v>
      </c>
      <c r="B606" s="20" t="s">
        <v>882</v>
      </c>
      <c r="C606" s="21">
        <v>0</v>
      </c>
      <c r="D606" s="21">
        <v>0</v>
      </c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>
        <f t="shared" si="103"/>
        <v>0</v>
      </c>
      <c r="V606" s="21"/>
      <c r="W606" s="21"/>
    </row>
    <row r="607" spans="1:23" x14ac:dyDescent="0.2">
      <c r="A607" s="23" t="s">
        <v>42</v>
      </c>
      <c r="B607" s="24" t="s">
        <v>883</v>
      </c>
      <c r="C607" s="25">
        <v>607</v>
      </c>
      <c r="D607" s="25">
        <v>607</v>
      </c>
      <c r="E607" s="25"/>
      <c r="F607" s="25"/>
      <c r="G607" s="25"/>
      <c r="H607" s="25"/>
      <c r="I607" s="25"/>
      <c r="J607" s="25">
        <f>SUM(J605:J606)</f>
        <v>607</v>
      </c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1">
        <f t="shared" si="103"/>
        <v>0</v>
      </c>
      <c r="V607" s="25"/>
      <c r="W607" s="25"/>
    </row>
    <row r="608" spans="1:23" hidden="1" x14ac:dyDescent="0.2">
      <c r="A608" s="19" t="s">
        <v>44</v>
      </c>
      <c r="B608" s="20" t="s">
        <v>884</v>
      </c>
      <c r="C608" s="21">
        <v>0</v>
      </c>
      <c r="D608" s="21">
        <v>0</v>
      </c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>
        <f t="shared" si="103"/>
        <v>0</v>
      </c>
      <c r="V608" s="21"/>
      <c r="W608" s="21"/>
    </row>
    <row r="609" spans="1:23" hidden="1" x14ac:dyDescent="0.2">
      <c r="A609" s="19" t="s">
        <v>46</v>
      </c>
      <c r="B609" s="20" t="s">
        <v>885</v>
      </c>
      <c r="C609" s="21">
        <v>0</v>
      </c>
      <c r="D609" s="21">
        <v>0</v>
      </c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>
        <f t="shared" si="103"/>
        <v>0</v>
      </c>
      <c r="V609" s="21"/>
      <c r="W609" s="21"/>
    </row>
    <row r="610" spans="1:23" x14ac:dyDescent="0.2">
      <c r="A610" s="19" t="s">
        <v>48</v>
      </c>
      <c r="B610" s="20" t="s">
        <v>886</v>
      </c>
      <c r="C610" s="8">
        <v>23745</v>
      </c>
      <c r="D610" s="8">
        <v>23745</v>
      </c>
      <c r="H610" s="21"/>
      <c r="I610" s="21">
        <f>SUM(H610)</f>
        <v>0</v>
      </c>
      <c r="J610" s="21">
        <v>23745</v>
      </c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>
        <f>+W319-W590</f>
        <v>0</v>
      </c>
    </row>
    <row r="611" spans="1:23" hidden="1" x14ac:dyDescent="0.2">
      <c r="A611" s="19" t="s">
        <v>50</v>
      </c>
      <c r="B611" s="20" t="s">
        <v>887</v>
      </c>
      <c r="C611" s="21">
        <v>0</v>
      </c>
      <c r="D611" s="21">
        <v>0</v>
      </c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>
        <f>SUM(V611:W611)</f>
        <v>0</v>
      </c>
      <c r="V611" s="21"/>
      <c r="W611" s="21"/>
    </row>
    <row r="612" spans="1:23" hidden="1" x14ac:dyDescent="0.2">
      <c r="A612" s="19" t="s">
        <v>52</v>
      </c>
      <c r="B612" s="20" t="s">
        <v>888</v>
      </c>
      <c r="C612" s="21">
        <v>0</v>
      </c>
      <c r="D612" s="21">
        <v>0</v>
      </c>
      <c r="E612" s="21"/>
      <c r="F612" s="21"/>
      <c r="G612" s="21"/>
      <c r="H612" s="21"/>
      <c r="I612" s="21"/>
      <c r="J612" s="21"/>
      <c r="K612" s="21"/>
      <c r="L612" s="21"/>
      <c r="M612" s="21"/>
      <c r="N612" s="1"/>
      <c r="O612" s="89"/>
      <c r="T612" s="21"/>
      <c r="U612" s="21">
        <f>SUM(V612:W612)</f>
        <v>0</v>
      </c>
      <c r="V612" s="21"/>
      <c r="W612" s="21"/>
    </row>
    <row r="613" spans="1:23" hidden="1" x14ac:dyDescent="0.2">
      <c r="A613" s="19" t="s">
        <v>54</v>
      </c>
      <c r="B613" s="20" t="s">
        <v>889</v>
      </c>
      <c r="C613" s="25">
        <v>0</v>
      </c>
      <c r="D613" s="25">
        <v>0</v>
      </c>
      <c r="E613" s="25"/>
      <c r="F613" s="25"/>
      <c r="G613" s="25"/>
      <c r="H613" s="25"/>
      <c r="I613" s="21"/>
      <c r="J613" s="21"/>
      <c r="K613" s="21"/>
      <c r="L613" s="21"/>
      <c r="M613" s="21"/>
      <c r="N613" s="1"/>
      <c r="O613" s="100"/>
      <c r="T613" s="21"/>
      <c r="U613" s="21">
        <f>SUM(V613:W613)</f>
        <v>0</v>
      </c>
      <c r="V613" s="21"/>
      <c r="W613" s="21"/>
    </row>
    <row r="614" spans="1:23" ht="15" x14ac:dyDescent="0.2">
      <c r="A614" s="23" t="s">
        <v>56</v>
      </c>
      <c r="B614" s="24" t="s">
        <v>890</v>
      </c>
      <c r="C614" s="25">
        <v>24352</v>
      </c>
      <c r="D614" s="25">
        <v>24352</v>
      </c>
      <c r="E614" s="25"/>
      <c r="F614" s="25"/>
      <c r="G614" s="25"/>
      <c r="H614" s="25">
        <f>SUM(H608:H613)</f>
        <v>0</v>
      </c>
      <c r="I614" s="25"/>
      <c r="J614" s="25">
        <f>SUM(J610:J613)</f>
        <v>23745</v>
      </c>
      <c r="K614" s="25"/>
      <c r="L614" s="25"/>
      <c r="M614" s="25"/>
      <c r="N614" s="11"/>
      <c r="O614" s="101"/>
      <c r="P614" s="56"/>
      <c r="Q614" s="12"/>
      <c r="R614" s="12"/>
      <c r="S614" s="12"/>
      <c r="T614" s="25"/>
      <c r="U614" s="25">
        <f>+U597+U604+U607+U608+U609+U610+U611+U612</f>
        <v>0</v>
      </c>
      <c r="V614" s="25"/>
      <c r="W614" s="25">
        <f>+W597+W604+W607+W608+W609+W610+W611+W612</f>
        <v>0</v>
      </c>
    </row>
    <row r="615" spans="1:23" hidden="1" x14ac:dyDescent="0.2">
      <c r="A615" s="19" t="s">
        <v>58</v>
      </c>
      <c r="B615" s="20" t="s">
        <v>891</v>
      </c>
      <c r="C615" s="21">
        <v>0</v>
      </c>
      <c r="D615" s="21">
        <v>0</v>
      </c>
      <c r="E615" s="21"/>
      <c r="F615" s="21"/>
      <c r="G615" s="21"/>
      <c r="H615" s="21"/>
      <c r="I615" s="21"/>
      <c r="J615" s="21"/>
      <c r="K615" s="21"/>
      <c r="L615" s="21"/>
      <c r="M615" s="21"/>
      <c r="N615" s="14"/>
      <c r="O615" s="14"/>
      <c r="P615" s="15"/>
      <c r="Q615" s="15"/>
      <c r="R615" s="102"/>
      <c r="S615" s="102"/>
      <c r="T615" s="21"/>
      <c r="U615" s="21">
        <f t="shared" ref="U615:U623" si="104">SUM(V615:W615)</f>
        <v>0</v>
      </c>
      <c r="V615" s="21"/>
      <c r="W615" s="21"/>
    </row>
    <row r="616" spans="1:23" hidden="1" x14ac:dyDescent="0.2">
      <c r="A616" s="19" t="s">
        <v>60</v>
      </c>
      <c r="B616" s="20" t="s">
        <v>892</v>
      </c>
      <c r="C616" s="21">
        <v>0</v>
      </c>
      <c r="D616" s="21">
        <v>0</v>
      </c>
      <c r="E616" s="21"/>
      <c r="F616" s="21"/>
      <c r="G616" s="21"/>
      <c r="H616" s="21"/>
      <c r="I616" s="21"/>
      <c r="J616" s="21"/>
      <c r="K616" s="21"/>
      <c r="L616" s="21"/>
      <c r="M616" s="21"/>
      <c r="N616" s="19"/>
      <c r="O616" s="20"/>
      <c r="P616" s="21"/>
      <c r="Q616" s="21"/>
      <c r="R616" s="21"/>
      <c r="S616" s="21"/>
      <c r="T616" s="21"/>
      <c r="U616" s="21">
        <f t="shared" si="104"/>
        <v>0</v>
      </c>
      <c r="V616" s="21"/>
      <c r="W616" s="21"/>
    </row>
    <row r="617" spans="1:23" hidden="1" x14ac:dyDescent="0.2">
      <c r="A617" s="19" t="s">
        <v>62</v>
      </c>
      <c r="B617" s="20" t="s">
        <v>893</v>
      </c>
      <c r="C617" s="21">
        <v>0</v>
      </c>
      <c r="D617" s="21">
        <v>0</v>
      </c>
      <c r="E617" s="21"/>
      <c r="F617" s="21"/>
      <c r="G617" s="21"/>
      <c r="H617" s="21"/>
      <c r="I617" s="21"/>
      <c r="J617" s="21"/>
      <c r="K617" s="21"/>
      <c r="L617" s="21"/>
      <c r="M617" s="21"/>
      <c r="N617" s="19"/>
      <c r="O617" s="20"/>
      <c r="P617" s="21"/>
      <c r="Q617" s="21"/>
      <c r="R617" s="21"/>
      <c r="S617" s="21"/>
      <c r="T617" s="21"/>
      <c r="U617" s="21">
        <f t="shared" si="104"/>
        <v>0</v>
      </c>
      <c r="V617" s="21"/>
      <c r="W617" s="21"/>
    </row>
    <row r="618" spans="1:23" hidden="1" x14ac:dyDescent="0.2">
      <c r="A618" s="19" t="s">
        <v>64</v>
      </c>
      <c r="B618" s="20" t="s">
        <v>894</v>
      </c>
      <c r="C618" s="21">
        <v>0</v>
      </c>
      <c r="D618" s="21">
        <v>0</v>
      </c>
      <c r="E618" s="21"/>
      <c r="F618" s="21"/>
      <c r="G618" s="21"/>
      <c r="H618" s="21"/>
      <c r="I618" s="21"/>
      <c r="J618" s="21"/>
      <c r="K618" s="21"/>
      <c r="L618" s="21"/>
      <c r="M618" s="21"/>
      <c r="N618" s="19"/>
      <c r="O618" s="20"/>
      <c r="P618" s="21"/>
      <c r="Q618" s="22"/>
      <c r="R618" s="22"/>
      <c r="S618" s="22"/>
      <c r="T618" s="21"/>
      <c r="U618" s="21">
        <f t="shared" si="104"/>
        <v>0</v>
      </c>
      <c r="V618" s="21"/>
      <c r="W618" s="21"/>
    </row>
    <row r="619" spans="1:23" hidden="1" x14ac:dyDescent="0.2">
      <c r="A619" s="19" t="s">
        <v>66</v>
      </c>
      <c r="B619" s="20" t="s">
        <v>895</v>
      </c>
      <c r="C619" s="21">
        <v>0</v>
      </c>
      <c r="D619" s="21">
        <v>0</v>
      </c>
      <c r="E619" s="21"/>
      <c r="F619" s="21"/>
      <c r="G619" s="21"/>
      <c r="H619" s="21"/>
      <c r="I619" s="21"/>
      <c r="J619" s="21"/>
      <c r="K619" s="21"/>
      <c r="L619" s="21"/>
      <c r="M619" s="21"/>
      <c r="N619" s="19"/>
      <c r="O619" s="20"/>
      <c r="P619" s="21"/>
      <c r="Q619" s="21"/>
      <c r="R619" s="21"/>
      <c r="S619" s="21"/>
      <c r="T619" s="21"/>
      <c r="U619" s="21">
        <f t="shared" si="104"/>
        <v>0</v>
      </c>
      <c r="V619" s="21"/>
      <c r="W619" s="21"/>
    </row>
    <row r="620" spans="1:23" hidden="1" x14ac:dyDescent="0.2">
      <c r="A620" s="19" t="s">
        <v>68</v>
      </c>
      <c r="B620" s="20" t="s">
        <v>896</v>
      </c>
      <c r="C620" s="21">
        <v>0</v>
      </c>
      <c r="D620" s="21">
        <v>0</v>
      </c>
      <c r="E620" s="21"/>
      <c r="F620" s="21"/>
      <c r="G620" s="21"/>
      <c r="H620" s="21"/>
      <c r="I620" s="21"/>
      <c r="J620" s="21"/>
      <c r="K620" s="21"/>
      <c r="L620" s="21"/>
      <c r="M620" s="21"/>
      <c r="N620" s="19"/>
      <c r="O620" s="20"/>
      <c r="P620" s="21"/>
      <c r="Q620" s="21"/>
      <c r="R620" s="21"/>
      <c r="S620" s="21"/>
      <c r="T620" s="21"/>
      <c r="U620" s="21">
        <f t="shared" si="104"/>
        <v>0</v>
      </c>
      <c r="V620" s="21"/>
      <c r="W620" s="21"/>
    </row>
    <row r="621" spans="1:23" hidden="1" x14ac:dyDescent="0.2">
      <c r="A621" s="19" t="s">
        <v>75</v>
      </c>
      <c r="B621" s="20" t="s">
        <v>897</v>
      </c>
      <c r="C621" s="21">
        <v>0</v>
      </c>
      <c r="D621" s="21">
        <v>0</v>
      </c>
      <c r="E621" s="21"/>
      <c r="F621" s="21"/>
      <c r="G621" s="21"/>
      <c r="H621" s="21"/>
      <c r="I621" s="21"/>
      <c r="J621" s="21"/>
      <c r="K621" s="21"/>
      <c r="L621" s="21"/>
      <c r="M621" s="21"/>
      <c r="N621" s="19"/>
      <c r="O621" s="20"/>
      <c r="P621" s="21"/>
      <c r="Q621" s="21"/>
      <c r="R621" s="21"/>
      <c r="S621" s="21"/>
      <c r="T621" s="21"/>
      <c r="U621" s="21">
        <f t="shared" si="104"/>
        <v>0</v>
      </c>
      <c r="V621" s="21"/>
      <c r="W621" s="21"/>
    </row>
    <row r="622" spans="1:23" hidden="1" x14ac:dyDescent="0.2">
      <c r="A622" s="23" t="s">
        <v>84</v>
      </c>
      <c r="B622" s="24" t="s">
        <v>898</v>
      </c>
      <c r="C622" s="21">
        <v>0</v>
      </c>
      <c r="D622" s="21">
        <v>0</v>
      </c>
      <c r="E622" s="21"/>
      <c r="F622" s="21"/>
      <c r="G622" s="21"/>
      <c r="H622" s="25"/>
      <c r="I622" s="25"/>
      <c r="J622" s="25"/>
      <c r="K622" s="25"/>
      <c r="L622" s="25"/>
      <c r="M622" s="25"/>
      <c r="N622" s="19"/>
      <c r="O622" s="20"/>
      <c r="P622" s="21"/>
      <c r="Q622" s="21"/>
      <c r="R622" s="21"/>
      <c r="S622" s="21"/>
      <c r="T622" s="25"/>
      <c r="U622" s="21">
        <f t="shared" si="104"/>
        <v>0</v>
      </c>
      <c r="V622" s="25"/>
      <c r="W622" s="25"/>
    </row>
    <row r="623" spans="1:23" hidden="1" x14ac:dyDescent="0.2">
      <c r="A623" s="19" t="s">
        <v>86</v>
      </c>
      <c r="B623" s="20" t="s">
        <v>899</v>
      </c>
      <c r="C623" s="21">
        <v>0</v>
      </c>
      <c r="D623" s="21">
        <v>0</v>
      </c>
      <c r="E623" s="21"/>
      <c r="F623" s="21"/>
      <c r="G623" s="21"/>
      <c r="H623" s="21"/>
      <c r="I623" s="21"/>
      <c r="J623" s="21"/>
      <c r="K623" s="21"/>
      <c r="L623" s="21"/>
      <c r="M623" s="21"/>
      <c r="N623" s="19"/>
      <c r="O623" s="20"/>
      <c r="P623" s="21"/>
      <c r="Q623" s="21"/>
      <c r="R623" s="21"/>
      <c r="S623" s="21"/>
      <c r="T623" s="21"/>
      <c r="U623" s="21">
        <f t="shared" si="104"/>
        <v>0</v>
      </c>
      <c r="V623" s="21"/>
      <c r="W623" s="21"/>
    </row>
    <row r="624" spans="1:23" x14ac:dyDescent="0.2">
      <c r="A624" s="23" t="s">
        <v>88</v>
      </c>
      <c r="B624" s="24" t="s">
        <v>900</v>
      </c>
      <c r="C624" s="25">
        <v>24352</v>
      </c>
      <c r="D624" s="25">
        <v>24352</v>
      </c>
      <c r="E624" s="25"/>
      <c r="F624" s="25"/>
      <c r="G624" s="25"/>
      <c r="H624" s="25">
        <f>SUM(H614)</f>
        <v>0</v>
      </c>
      <c r="I624" s="25"/>
      <c r="J624" s="25"/>
      <c r="K624" s="25"/>
      <c r="L624" s="25"/>
      <c r="M624" s="25"/>
      <c r="N624" s="19"/>
      <c r="O624" s="20"/>
      <c r="P624" s="21"/>
      <c r="Q624" s="21"/>
      <c r="R624" s="21"/>
      <c r="S624" s="21"/>
      <c r="T624" s="25"/>
      <c r="U624" s="25">
        <f>+U614+U622+U623</f>
        <v>0</v>
      </c>
      <c r="V624" s="25"/>
      <c r="W624" s="25">
        <f>+W614+W622+W623</f>
        <v>0</v>
      </c>
    </row>
    <row r="625" spans="2:23" x14ac:dyDescent="0.2">
      <c r="N625" s="19"/>
      <c r="O625" s="20"/>
      <c r="P625" s="21"/>
      <c r="Q625" s="21"/>
      <c r="R625" s="21"/>
      <c r="S625" s="21"/>
    </row>
    <row r="626" spans="2:23" x14ac:dyDescent="0.2">
      <c r="N626" s="19"/>
      <c r="O626" s="20"/>
      <c r="P626" s="21"/>
      <c r="Q626" s="21"/>
      <c r="R626" s="21"/>
      <c r="S626" s="21"/>
    </row>
    <row r="627" spans="2:23" x14ac:dyDescent="0.2">
      <c r="N627" s="19"/>
      <c r="O627" s="20"/>
      <c r="P627" s="21"/>
      <c r="Q627" s="21"/>
      <c r="R627" s="21"/>
      <c r="S627" s="21"/>
    </row>
    <row r="628" spans="2:23" x14ac:dyDescent="0.2">
      <c r="N628" s="19"/>
      <c r="O628" s="20"/>
      <c r="P628" s="21"/>
      <c r="Q628" s="21"/>
      <c r="R628" s="21"/>
      <c r="S628" s="21"/>
    </row>
    <row r="629" spans="2:23" x14ac:dyDescent="0.2">
      <c r="B629" s="55" t="s">
        <v>903</v>
      </c>
      <c r="C629" s="8">
        <f>+C319</f>
        <v>24352</v>
      </c>
      <c r="D629" s="8">
        <f>+D319</f>
        <v>24352</v>
      </c>
      <c r="N629" s="19"/>
      <c r="O629" s="20"/>
      <c r="P629" s="21"/>
      <c r="Q629" s="21"/>
      <c r="R629" s="21"/>
      <c r="S629" s="21"/>
      <c r="U629" s="8">
        <f>+U319</f>
        <v>0</v>
      </c>
      <c r="V629" s="8"/>
      <c r="W629" s="8">
        <f>+W319</f>
        <v>0</v>
      </c>
    </row>
    <row r="630" spans="2:23" x14ac:dyDescent="0.2">
      <c r="B630" s="55" t="s">
        <v>904</v>
      </c>
      <c r="N630" s="23"/>
      <c r="O630" s="24"/>
      <c r="P630" s="25"/>
      <c r="Q630" s="25"/>
      <c r="R630" s="25"/>
      <c r="S630" s="25"/>
      <c r="U630" s="8">
        <f>+U590</f>
        <v>0</v>
      </c>
      <c r="V630" s="8"/>
      <c r="W630" s="8">
        <f>+W590</f>
        <v>0</v>
      </c>
    </row>
    <row r="631" spans="2:23" x14ac:dyDescent="0.2">
      <c r="B631" s="55" t="s">
        <v>915</v>
      </c>
      <c r="C631" s="8">
        <v>0</v>
      </c>
      <c r="D631" s="8">
        <v>0</v>
      </c>
      <c r="N631" s="19"/>
      <c r="O631" s="20"/>
      <c r="P631" s="21"/>
      <c r="Q631" s="21"/>
      <c r="R631" s="21"/>
      <c r="S631" s="21"/>
      <c r="U631" s="8">
        <f>+U629-U630</f>
        <v>0</v>
      </c>
      <c r="V631" s="8"/>
      <c r="W631" s="8">
        <f>+W629-W630</f>
        <v>0</v>
      </c>
    </row>
    <row r="632" spans="2:23" x14ac:dyDescent="0.2">
      <c r="B632" s="1" t="s">
        <v>965</v>
      </c>
      <c r="N632" s="19"/>
      <c r="O632" s="20"/>
      <c r="P632" s="21"/>
      <c r="Q632" s="21"/>
      <c r="R632" s="21"/>
      <c r="S632" s="21"/>
    </row>
    <row r="633" spans="2:23" x14ac:dyDescent="0.2">
      <c r="C633" s="8">
        <f>+C624</f>
        <v>24352</v>
      </c>
      <c r="D633" s="8">
        <f>+D624</f>
        <v>24352</v>
      </c>
      <c r="N633" s="19"/>
      <c r="O633" s="20"/>
      <c r="P633" s="21"/>
      <c r="Q633" s="21"/>
      <c r="R633" s="21"/>
      <c r="S633" s="21"/>
    </row>
    <row r="634" spans="2:23" x14ac:dyDescent="0.2">
      <c r="N634" s="23"/>
      <c r="O634" s="24"/>
      <c r="P634" s="25"/>
      <c r="Q634" s="25"/>
      <c r="R634" s="25"/>
      <c r="S634" s="25"/>
    </row>
    <row r="635" spans="2:23" x14ac:dyDescent="0.2">
      <c r="N635" s="26"/>
      <c r="O635" s="27"/>
      <c r="P635" s="28"/>
      <c r="Q635" s="28"/>
      <c r="R635" s="28"/>
      <c r="S635" s="28"/>
    </row>
    <row r="636" spans="2:23" x14ac:dyDescent="0.2">
      <c r="N636" s="26"/>
      <c r="O636" s="27"/>
      <c r="P636" s="28"/>
      <c r="Q636" s="28"/>
      <c r="R636" s="28"/>
      <c r="S636" s="28"/>
    </row>
    <row r="637" spans="2:23" x14ac:dyDescent="0.2">
      <c r="N637" s="19"/>
      <c r="O637" s="20"/>
      <c r="P637" s="21"/>
      <c r="Q637" s="21"/>
      <c r="R637" s="21"/>
      <c r="S637" s="21"/>
    </row>
    <row r="638" spans="2:23" x14ac:dyDescent="0.2">
      <c r="N638" s="19"/>
      <c r="O638" s="20"/>
      <c r="P638" s="21"/>
      <c r="Q638" s="21"/>
      <c r="R638" s="21"/>
      <c r="S638" s="21"/>
    </row>
    <row r="639" spans="2:23" x14ac:dyDescent="0.2">
      <c r="N639" s="19"/>
      <c r="O639" s="20"/>
      <c r="P639" s="21"/>
      <c r="Q639" s="21"/>
      <c r="R639" s="21"/>
      <c r="S639" s="21"/>
    </row>
    <row r="640" spans="2:23" x14ac:dyDescent="0.2">
      <c r="N640" s="19"/>
      <c r="O640" s="20"/>
      <c r="P640" s="21"/>
      <c r="Q640" s="21"/>
      <c r="R640" s="21"/>
      <c r="S640" s="21"/>
    </row>
    <row r="641" spans="14:19" x14ac:dyDescent="0.2">
      <c r="N641" s="19"/>
      <c r="O641" s="20"/>
      <c r="P641" s="21"/>
      <c r="Q641" s="21"/>
      <c r="R641" s="21"/>
      <c r="S641" s="21"/>
    </row>
    <row r="642" spans="14:19" x14ac:dyDescent="0.2">
      <c r="N642" s="19"/>
      <c r="O642" s="20"/>
      <c r="P642" s="21"/>
      <c r="Q642" s="21"/>
      <c r="R642" s="21"/>
      <c r="S642" s="21"/>
    </row>
    <row r="643" spans="14:19" x14ac:dyDescent="0.2">
      <c r="N643" s="19"/>
      <c r="O643" s="20"/>
      <c r="P643" s="21"/>
      <c r="Q643" s="21"/>
      <c r="R643" s="21"/>
      <c r="S643" s="21"/>
    </row>
    <row r="644" spans="14:19" x14ac:dyDescent="0.2">
      <c r="N644" s="19"/>
      <c r="O644" s="20"/>
      <c r="P644" s="21"/>
      <c r="Q644" s="21"/>
      <c r="R644" s="21"/>
      <c r="S644" s="21"/>
    </row>
    <row r="645" spans="14:19" x14ac:dyDescent="0.2">
      <c r="N645" s="19"/>
      <c r="O645" s="30"/>
      <c r="P645" s="21"/>
      <c r="Q645" s="21"/>
      <c r="R645" s="21"/>
      <c r="S645" s="21"/>
    </row>
    <row r="646" spans="14:19" x14ac:dyDescent="0.2">
      <c r="N646" s="19"/>
      <c r="O646" s="30"/>
      <c r="P646" s="21"/>
      <c r="Q646" s="21"/>
      <c r="R646" s="21"/>
      <c r="S646" s="21"/>
    </row>
    <row r="647" spans="14:19" x14ac:dyDescent="0.2">
      <c r="N647" s="19"/>
      <c r="O647" s="30"/>
      <c r="P647" s="21"/>
      <c r="Q647" s="21"/>
      <c r="R647" s="21"/>
      <c r="S647" s="21"/>
    </row>
    <row r="648" spans="14:19" x14ac:dyDescent="0.2">
      <c r="N648" s="19"/>
      <c r="O648" s="30"/>
      <c r="P648" s="21"/>
      <c r="Q648" s="21"/>
      <c r="R648" s="21"/>
      <c r="S648" s="21"/>
    </row>
    <row r="649" spans="14:19" x14ac:dyDescent="0.2">
      <c r="N649" s="19"/>
      <c r="O649" s="30"/>
      <c r="P649" s="21"/>
      <c r="Q649" s="21"/>
      <c r="R649" s="21"/>
      <c r="S649" s="21"/>
    </row>
    <row r="650" spans="14:19" x14ac:dyDescent="0.2">
      <c r="N650" s="19"/>
      <c r="O650" s="20"/>
      <c r="P650" s="21"/>
      <c r="Q650" s="21"/>
      <c r="R650" s="21"/>
      <c r="S650" s="21"/>
    </row>
    <row r="651" spans="14:19" x14ac:dyDescent="0.2">
      <c r="N651" s="19"/>
      <c r="O651" s="30"/>
      <c r="P651" s="21"/>
      <c r="Q651" s="21"/>
      <c r="R651" s="21"/>
      <c r="S651" s="21"/>
    </row>
    <row r="652" spans="14:19" x14ac:dyDescent="0.2">
      <c r="N652" s="19"/>
      <c r="O652" s="30"/>
      <c r="P652" s="21"/>
      <c r="Q652" s="21"/>
      <c r="R652" s="21"/>
      <c r="S652" s="21"/>
    </row>
    <row r="653" spans="14:19" x14ac:dyDescent="0.2">
      <c r="N653" s="19"/>
      <c r="O653" s="30"/>
      <c r="P653" s="21"/>
      <c r="Q653" s="21"/>
      <c r="R653" s="21"/>
      <c r="S653" s="21"/>
    </row>
    <row r="654" spans="14:19" x14ac:dyDescent="0.2">
      <c r="N654" s="19"/>
      <c r="O654" s="30"/>
      <c r="P654" s="21"/>
      <c r="Q654" s="21"/>
      <c r="R654" s="21"/>
      <c r="S654" s="21"/>
    </row>
    <row r="655" spans="14:19" x14ac:dyDescent="0.2">
      <c r="N655" s="19"/>
      <c r="O655" s="30"/>
      <c r="P655" s="21"/>
      <c r="Q655" s="21"/>
      <c r="R655" s="21"/>
      <c r="S655" s="21"/>
    </row>
    <row r="656" spans="14:19" x14ac:dyDescent="0.2">
      <c r="N656" s="19"/>
      <c r="O656" s="30"/>
      <c r="P656" s="21"/>
      <c r="Q656" s="21"/>
      <c r="R656" s="21"/>
      <c r="S656" s="21"/>
    </row>
    <row r="657" spans="14:19" x14ac:dyDescent="0.2">
      <c r="N657" s="19"/>
      <c r="O657" s="30"/>
      <c r="P657" s="21"/>
      <c r="Q657" s="21"/>
      <c r="R657" s="21"/>
      <c r="S657" s="21"/>
    </row>
    <row r="658" spans="14:19" x14ac:dyDescent="0.2">
      <c r="N658" s="19"/>
      <c r="O658" s="20"/>
      <c r="P658" s="21"/>
      <c r="Q658" s="21"/>
      <c r="R658" s="21"/>
      <c r="S658" s="21"/>
    </row>
    <row r="659" spans="14:19" x14ac:dyDescent="0.2">
      <c r="N659" s="23"/>
      <c r="O659" s="24"/>
      <c r="P659" s="25"/>
      <c r="Q659" s="25"/>
      <c r="R659" s="25"/>
      <c r="S659" s="25"/>
    </row>
    <row r="660" spans="14:19" x14ac:dyDescent="0.2">
      <c r="N660" s="19"/>
      <c r="O660" s="20"/>
      <c r="P660" s="21"/>
      <c r="Q660" s="21"/>
      <c r="R660" s="21"/>
      <c r="S660" s="21"/>
    </row>
    <row r="661" spans="14:19" x14ac:dyDescent="0.2">
      <c r="N661" s="19"/>
      <c r="O661" s="30"/>
      <c r="P661" s="21"/>
      <c r="Q661" s="21"/>
      <c r="R661" s="21"/>
      <c r="S661" s="21"/>
    </row>
    <row r="662" spans="14:19" x14ac:dyDescent="0.2">
      <c r="N662" s="19"/>
      <c r="O662" s="30"/>
      <c r="P662" s="21"/>
      <c r="Q662" s="21"/>
      <c r="R662" s="21"/>
      <c r="S662" s="21"/>
    </row>
    <row r="663" spans="14:19" x14ac:dyDescent="0.2">
      <c r="N663" s="19"/>
      <c r="O663" s="30"/>
      <c r="P663" s="21"/>
      <c r="Q663" s="21"/>
      <c r="R663" s="21"/>
      <c r="S663" s="21"/>
    </row>
    <row r="664" spans="14:19" x14ac:dyDescent="0.2">
      <c r="N664" s="19"/>
      <c r="O664" s="20"/>
      <c r="P664" s="21"/>
      <c r="Q664" s="21"/>
      <c r="R664" s="21"/>
      <c r="S664" s="21"/>
    </row>
    <row r="665" spans="14:19" x14ac:dyDescent="0.2">
      <c r="N665" s="19"/>
      <c r="O665" s="30"/>
      <c r="P665" s="21"/>
      <c r="Q665" s="21"/>
      <c r="R665" s="21"/>
      <c r="S665" s="21"/>
    </row>
    <row r="666" spans="14:19" x14ac:dyDescent="0.2">
      <c r="N666" s="19"/>
      <c r="O666" s="30"/>
      <c r="P666" s="21"/>
      <c r="Q666" s="21"/>
      <c r="R666" s="21"/>
      <c r="S666" s="21"/>
    </row>
    <row r="667" spans="14:19" x14ac:dyDescent="0.2">
      <c r="N667" s="23"/>
      <c r="O667" s="24"/>
      <c r="P667" s="25"/>
      <c r="Q667" s="25"/>
      <c r="R667" s="25"/>
      <c r="S667" s="25"/>
    </row>
    <row r="668" spans="14:19" x14ac:dyDescent="0.2">
      <c r="N668" s="19"/>
      <c r="O668" s="20"/>
      <c r="P668" s="21"/>
      <c r="Q668" s="21"/>
      <c r="R668" s="21"/>
      <c r="S668" s="21"/>
    </row>
    <row r="669" spans="14:19" x14ac:dyDescent="0.2">
      <c r="N669" s="19"/>
      <c r="O669" s="30"/>
      <c r="P669" s="21"/>
      <c r="Q669" s="21"/>
      <c r="R669" s="21"/>
      <c r="S669" s="21"/>
    </row>
    <row r="670" spans="14:19" x14ac:dyDescent="0.2">
      <c r="N670" s="19"/>
      <c r="O670" s="30"/>
      <c r="P670" s="21"/>
      <c r="Q670" s="21"/>
      <c r="R670" s="21"/>
      <c r="S670" s="21"/>
    </row>
    <row r="671" spans="14:19" x14ac:dyDescent="0.2">
      <c r="N671" s="19"/>
      <c r="O671" s="30"/>
      <c r="P671" s="21"/>
      <c r="Q671" s="21"/>
      <c r="R671" s="21"/>
      <c r="S671" s="21"/>
    </row>
    <row r="672" spans="14:19" x14ac:dyDescent="0.2">
      <c r="N672" s="19"/>
      <c r="O672" s="20"/>
      <c r="P672" s="21"/>
      <c r="Q672" s="21"/>
      <c r="R672" s="21"/>
      <c r="S672" s="21"/>
    </row>
    <row r="673" spans="14:19" x14ac:dyDescent="0.2">
      <c r="N673" s="19"/>
      <c r="O673" s="20"/>
      <c r="P673" s="21"/>
      <c r="Q673" s="21"/>
      <c r="R673" s="21"/>
      <c r="S673" s="21"/>
    </row>
    <row r="674" spans="14:19" x14ac:dyDescent="0.2">
      <c r="N674" s="19"/>
      <c r="O674" s="20"/>
      <c r="P674" s="21"/>
      <c r="Q674" s="21"/>
      <c r="R674" s="21"/>
      <c r="S674" s="21"/>
    </row>
    <row r="675" spans="14:19" x14ac:dyDescent="0.2">
      <c r="N675" s="19"/>
      <c r="O675" s="20"/>
      <c r="P675" s="21"/>
      <c r="Q675" s="21"/>
      <c r="R675" s="21"/>
      <c r="S675" s="21"/>
    </row>
    <row r="676" spans="14:19" x14ac:dyDescent="0.2">
      <c r="N676" s="19"/>
      <c r="O676" s="30"/>
      <c r="P676" s="21"/>
      <c r="Q676" s="21"/>
      <c r="R676" s="21"/>
      <c r="S676" s="21"/>
    </row>
    <row r="677" spans="14:19" x14ac:dyDescent="0.2">
      <c r="N677" s="19"/>
      <c r="O677" s="30"/>
      <c r="P677" s="21"/>
      <c r="Q677" s="21"/>
      <c r="R677" s="21"/>
      <c r="S677" s="21"/>
    </row>
    <row r="678" spans="14:19" x14ac:dyDescent="0.2">
      <c r="N678" s="19"/>
      <c r="O678" s="30"/>
      <c r="P678" s="21"/>
      <c r="Q678" s="21"/>
      <c r="R678" s="21"/>
      <c r="S678" s="21"/>
    </row>
    <row r="679" spans="14:19" x14ac:dyDescent="0.2">
      <c r="N679" s="19"/>
      <c r="O679" s="30"/>
      <c r="P679" s="21"/>
      <c r="Q679" s="21"/>
      <c r="R679" s="21"/>
      <c r="S679" s="21"/>
    </row>
    <row r="680" spans="14:19" x14ac:dyDescent="0.2">
      <c r="N680" s="19"/>
      <c r="O680" s="20"/>
      <c r="P680" s="21"/>
      <c r="Q680" s="21"/>
      <c r="R680" s="21"/>
      <c r="S680" s="21"/>
    </row>
    <row r="681" spans="14:19" x14ac:dyDescent="0.2">
      <c r="N681" s="19"/>
      <c r="O681" s="20"/>
      <c r="P681" s="21"/>
      <c r="Q681" s="21"/>
      <c r="R681" s="21"/>
      <c r="S681" s="21"/>
    </row>
    <row r="682" spans="14:19" x14ac:dyDescent="0.2">
      <c r="N682" s="19"/>
      <c r="O682" s="20"/>
      <c r="P682" s="21"/>
      <c r="Q682" s="21"/>
      <c r="R682" s="21"/>
      <c r="S682" s="21"/>
    </row>
    <row r="683" spans="14:19" x14ac:dyDescent="0.2">
      <c r="N683" s="19"/>
      <c r="O683" s="30"/>
      <c r="P683" s="21"/>
      <c r="Q683" s="21"/>
      <c r="R683" s="21"/>
      <c r="S683" s="21"/>
    </row>
    <row r="684" spans="14:19" x14ac:dyDescent="0.2">
      <c r="N684" s="19"/>
      <c r="O684" s="30"/>
      <c r="P684" s="21"/>
      <c r="Q684" s="21"/>
      <c r="R684" s="21"/>
      <c r="S684" s="21"/>
    </row>
    <row r="685" spans="14:19" x14ac:dyDescent="0.2">
      <c r="N685" s="19"/>
      <c r="O685" s="30"/>
      <c r="P685" s="21"/>
      <c r="Q685" s="21"/>
      <c r="R685" s="21"/>
      <c r="S685" s="21"/>
    </row>
    <row r="686" spans="14:19" x14ac:dyDescent="0.2">
      <c r="N686" s="19"/>
      <c r="O686" s="20"/>
      <c r="P686" s="21"/>
      <c r="Q686" s="21"/>
      <c r="R686" s="21"/>
      <c r="S686" s="21"/>
    </row>
    <row r="687" spans="14:19" x14ac:dyDescent="0.2">
      <c r="N687" s="19"/>
      <c r="O687" s="30"/>
      <c r="P687" s="21"/>
      <c r="Q687" s="21"/>
      <c r="R687" s="21"/>
      <c r="S687" s="21"/>
    </row>
    <row r="688" spans="14:19" x14ac:dyDescent="0.2">
      <c r="N688" s="19"/>
      <c r="O688" s="30"/>
      <c r="P688" s="21"/>
      <c r="Q688" s="21"/>
      <c r="R688" s="21"/>
      <c r="S688" s="21"/>
    </row>
    <row r="689" spans="14:19" x14ac:dyDescent="0.2">
      <c r="N689" s="19"/>
      <c r="O689" s="30"/>
      <c r="P689" s="21"/>
      <c r="Q689" s="21"/>
      <c r="R689" s="21"/>
      <c r="S689" s="21"/>
    </row>
    <row r="690" spans="14:19" x14ac:dyDescent="0.2">
      <c r="N690" s="19"/>
      <c r="O690" s="30"/>
      <c r="P690" s="21"/>
      <c r="Q690" s="21"/>
      <c r="R690" s="21"/>
      <c r="S690" s="21"/>
    </row>
    <row r="691" spans="14:19" x14ac:dyDescent="0.2">
      <c r="N691" s="19"/>
      <c r="O691" s="30"/>
      <c r="P691" s="21"/>
      <c r="Q691" s="21"/>
      <c r="R691" s="21"/>
      <c r="S691" s="21"/>
    </row>
    <row r="692" spans="14:19" x14ac:dyDescent="0.2">
      <c r="N692" s="19"/>
      <c r="O692" s="30"/>
      <c r="P692" s="21"/>
      <c r="Q692" s="21"/>
      <c r="R692" s="21"/>
      <c r="S692" s="21"/>
    </row>
    <row r="693" spans="14:19" x14ac:dyDescent="0.2">
      <c r="N693" s="19"/>
      <c r="O693" s="30"/>
      <c r="P693" s="21"/>
      <c r="Q693" s="21"/>
      <c r="R693" s="21"/>
      <c r="S693" s="21"/>
    </row>
    <row r="694" spans="14:19" x14ac:dyDescent="0.2">
      <c r="N694" s="19"/>
      <c r="O694" s="30"/>
      <c r="P694" s="21"/>
      <c r="Q694" s="21"/>
      <c r="R694" s="21"/>
      <c r="S694" s="21"/>
    </row>
    <row r="695" spans="14:19" x14ac:dyDescent="0.2">
      <c r="N695" s="23"/>
      <c r="O695" s="24"/>
      <c r="P695" s="25"/>
      <c r="Q695" s="25"/>
      <c r="R695" s="25"/>
      <c r="S695" s="25"/>
    </row>
    <row r="696" spans="14:19" x14ac:dyDescent="0.2">
      <c r="N696" s="19"/>
      <c r="O696" s="20"/>
      <c r="P696" s="21"/>
      <c r="Q696" s="21"/>
      <c r="R696" s="21"/>
      <c r="S696" s="21"/>
    </row>
    <row r="697" spans="14:19" x14ac:dyDescent="0.2">
      <c r="N697" s="19"/>
      <c r="O697" s="20"/>
      <c r="P697" s="21"/>
      <c r="Q697" s="21"/>
      <c r="R697" s="21"/>
      <c r="S697" s="21"/>
    </row>
    <row r="698" spans="14:19" x14ac:dyDescent="0.2">
      <c r="N698" s="19"/>
      <c r="O698" s="30"/>
      <c r="P698" s="21"/>
      <c r="Q698" s="21"/>
      <c r="R698" s="21"/>
      <c r="S698" s="21"/>
    </row>
    <row r="699" spans="14:19" x14ac:dyDescent="0.2">
      <c r="N699" s="19"/>
      <c r="O699" s="30"/>
      <c r="P699" s="21"/>
      <c r="Q699" s="21"/>
      <c r="R699" s="21"/>
      <c r="S699" s="21"/>
    </row>
    <row r="700" spans="14:19" x14ac:dyDescent="0.2">
      <c r="N700" s="19"/>
      <c r="O700" s="30"/>
      <c r="P700" s="21"/>
      <c r="Q700" s="21"/>
      <c r="R700" s="21"/>
      <c r="S700" s="21"/>
    </row>
    <row r="701" spans="14:19" x14ac:dyDescent="0.2">
      <c r="N701" s="19"/>
      <c r="O701" s="30"/>
      <c r="P701" s="21"/>
      <c r="Q701" s="21"/>
      <c r="R701" s="21"/>
      <c r="S701" s="21"/>
    </row>
    <row r="702" spans="14:19" x14ac:dyDescent="0.2">
      <c r="N702" s="23"/>
      <c r="O702" s="24"/>
      <c r="P702" s="25"/>
      <c r="Q702" s="25"/>
      <c r="R702" s="25"/>
      <c r="S702" s="25"/>
    </row>
    <row r="703" spans="14:19" x14ac:dyDescent="0.2">
      <c r="N703" s="19"/>
      <c r="O703" s="20"/>
      <c r="P703" s="21"/>
      <c r="Q703" s="21"/>
      <c r="R703" s="21"/>
      <c r="S703" s="21"/>
    </row>
    <row r="704" spans="14:19" x14ac:dyDescent="0.2">
      <c r="N704" s="19"/>
      <c r="O704" s="20"/>
      <c r="P704" s="21"/>
      <c r="Q704" s="21"/>
      <c r="R704" s="21"/>
      <c r="S704" s="21"/>
    </row>
    <row r="705" spans="14:19" x14ac:dyDescent="0.2">
      <c r="N705" s="19"/>
      <c r="O705" s="20"/>
      <c r="P705" s="21"/>
      <c r="Q705" s="21"/>
      <c r="R705" s="21"/>
      <c r="S705" s="21"/>
    </row>
    <row r="706" spans="14:19" x14ac:dyDescent="0.2">
      <c r="N706" s="19"/>
      <c r="O706" s="20"/>
      <c r="P706" s="21"/>
      <c r="Q706" s="21"/>
      <c r="R706" s="21"/>
      <c r="S706" s="21"/>
    </row>
    <row r="707" spans="14:19" x14ac:dyDescent="0.2">
      <c r="N707" s="19"/>
      <c r="O707" s="20"/>
      <c r="P707" s="21"/>
      <c r="Q707" s="21"/>
      <c r="R707" s="21"/>
      <c r="S707" s="21"/>
    </row>
    <row r="708" spans="14:19" x14ac:dyDescent="0.2">
      <c r="N708" s="19"/>
      <c r="O708" s="20"/>
      <c r="P708" s="21"/>
      <c r="Q708" s="21"/>
      <c r="R708" s="21"/>
      <c r="S708" s="21"/>
    </row>
    <row r="709" spans="14:19" x14ac:dyDescent="0.2">
      <c r="N709" s="19"/>
      <c r="O709" s="20"/>
      <c r="P709" s="21"/>
      <c r="Q709" s="21"/>
      <c r="R709" s="21"/>
      <c r="S709" s="21"/>
    </row>
    <row r="710" spans="14:19" x14ac:dyDescent="0.2">
      <c r="N710" s="19"/>
      <c r="O710" s="20"/>
      <c r="P710" s="21"/>
      <c r="Q710" s="21"/>
      <c r="R710" s="21"/>
      <c r="S710" s="21"/>
    </row>
    <row r="711" spans="14:19" x14ac:dyDescent="0.2">
      <c r="N711" s="19"/>
      <c r="O711" s="20"/>
      <c r="P711" s="21"/>
      <c r="Q711" s="21"/>
      <c r="R711" s="21"/>
      <c r="S711" s="21"/>
    </row>
    <row r="712" spans="14:19" x14ac:dyDescent="0.2">
      <c r="N712" s="19"/>
      <c r="O712" s="20"/>
      <c r="P712" s="21"/>
      <c r="Q712" s="21"/>
      <c r="R712" s="21"/>
      <c r="S712" s="21"/>
    </row>
    <row r="713" spans="14:19" x14ac:dyDescent="0.2">
      <c r="N713" s="19"/>
      <c r="O713" s="30"/>
      <c r="P713" s="21"/>
      <c r="Q713" s="21"/>
      <c r="R713" s="21"/>
      <c r="S713" s="21"/>
    </row>
    <row r="714" spans="14:19" x14ac:dyDescent="0.2">
      <c r="N714" s="19"/>
      <c r="O714" s="30"/>
      <c r="P714" s="21"/>
      <c r="Q714" s="21"/>
      <c r="R714" s="21"/>
      <c r="S714" s="21"/>
    </row>
    <row r="715" spans="14:19" x14ac:dyDescent="0.2">
      <c r="N715" s="19"/>
      <c r="O715" s="30"/>
      <c r="P715" s="21"/>
      <c r="Q715" s="21"/>
      <c r="R715" s="21"/>
      <c r="S715" s="21"/>
    </row>
    <row r="716" spans="14:19" x14ac:dyDescent="0.2">
      <c r="N716" s="23"/>
      <c r="O716" s="24"/>
      <c r="P716" s="25"/>
      <c r="Q716" s="25"/>
      <c r="R716" s="25"/>
      <c r="S716" s="25"/>
    </row>
    <row r="717" spans="14:19" x14ac:dyDescent="0.2">
      <c r="N717" s="26"/>
      <c r="O717" s="27"/>
      <c r="P717" s="28"/>
      <c r="Q717" s="28"/>
      <c r="R717" s="28"/>
      <c r="S717" s="28"/>
    </row>
    <row r="718" spans="14:19" x14ac:dyDescent="0.2">
      <c r="N718" s="19"/>
      <c r="O718" s="20"/>
      <c r="P718" s="21"/>
      <c r="Q718" s="21"/>
      <c r="R718" s="21"/>
      <c r="S718" s="21"/>
    </row>
    <row r="719" spans="14:19" x14ac:dyDescent="0.2">
      <c r="N719" s="19"/>
      <c r="O719" s="20"/>
      <c r="P719" s="21"/>
      <c r="Q719" s="21"/>
      <c r="R719" s="21"/>
      <c r="S719" s="21"/>
    </row>
    <row r="720" spans="14:19" x14ac:dyDescent="0.2">
      <c r="N720" s="19"/>
      <c r="O720" s="20"/>
      <c r="P720" s="21"/>
      <c r="Q720" s="21"/>
      <c r="R720" s="21"/>
      <c r="S720" s="21"/>
    </row>
    <row r="721" spans="14:19" x14ac:dyDescent="0.2">
      <c r="N721" s="19"/>
      <c r="O721" s="20"/>
      <c r="P721" s="21"/>
      <c r="Q721" s="21"/>
      <c r="R721" s="21"/>
      <c r="S721" s="21"/>
    </row>
    <row r="722" spans="14:19" x14ac:dyDescent="0.2">
      <c r="N722" s="19"/>
      <c r="O722" s="20"/>
      <c r="P722" s="21"/>
      <c r="Q722" s="21"/>
      <c r="R722" s="21"/>
      <c r="S722" s="21"/>
    </row>
    <row r="723" spans="14:19" x14ac:dyDescent="0.2">
      <c r="N723" s="19"/>
      <c r="O723" s="20"/>
      <c r="P723" s="21"/>
      <c r="Q723" s="21"/>
      <c r="R723" s="21"/>
      <c r="S723" s="21"/>
    </row>
    <row r="724" spans="14:19" x14ac:dyDescent="0.2">
      <c r="N724" s="19"/>
      <c r="O724" s="20"/>
      <c r="P724" s="21"/>
      <c r="Q724" s="21"/>
      <c r="R724" s="21"/>
      <c r="S724" s="21"/>
    </row>
    <row r="725" spans="14:19" x14ac:dyDescent="0.2">
      <c r="N725" s="19"/>
      <c r="O725" s="20"/>
      <c r="P725" s="21"/>
      <c r="Q725" s="21"/>
      <c r="R725" s="21"/>
      <c r="S725" s="21"/>
    </row>
    <row r="726" spans="14:19" x14ac:dyDescent="0.2">
      <c r="N726" s="19"/>
      <c r="O726" s="20"/>
      <c r="P726" s="21"/>
      <c r="Q726" s="21"/>
      <c r="R726" s="21"/>
      <c r="S726" s="21"/>
    </row>
    <row r="727" spans="14:19" x14ac:dyDescent="0.2">
      <c r="N727" s="19"/>
      <c r="O727" s="20"/>
      <c r="P727" s="21"/>
      <c r="Q727" s="21"/>
      <c r="R727" s="21"/>
      <c r="S727" s="21"/>
    </row>
    <row r="728" spans="14:19" x14ac:dyDescent="0.2">
      <c r="N728" s="19"/>
      <c r="O728" s="20"/>
      <c r="P728" s="21"/>
      <c r="Q728" s="21"/>
      <c r="R728" s="21"/>
      <c r="S728" s="21"/>
    </row>
    <row r="729" spans="14:19" x14ac:dyDescent="0.2">
      <c r="N729" s="19"/>
      <c r="O729" s="20"/>
      <c r="P729" s="21"/>
      <c r="Q729" s="21"/>
      <c r="R729" s="21"/>
      <c r="S729" s="21"/>
    </row>
    <row r="730" spans="14:19" x14ac:dyDescent="0.2">
      <c r="N730" s="19"/>
      <c r="O730" s="20"/>
      <c r="P730" s="21"/>
      <c r="Q730" s="21"/>
      <c r="R730" s="21"/>
      <c r="S730" s="21"/>
    </row>
    <row r="731" spans="14:19" x14ac:dyDescent="0.2">
      <c r="N731" s="19"/>
      <c r="O731" s="20"/>
      <c r="P731" s="21"/>
      <c r="Q731" s="21"/>
      <c r="R731" s="21"/>
      <c r="S731" s="21"/>
    </row>
    <row r="732" spans="14:19" x14ac:dyDescent="0.2">
      <c r="N732" s="19"/>
      <c r="O732" s="20"/>
      <c r="P732" s="21"/>
      <c r="Q732" s="21"/>
      <c r="R732" s="21"/>
      <c r="S732" s="21"/>
    </row>
    <row r="733" spans="14:19" x14ac:dyDescent="0.2">
      <c r="N733" s="19"/>
      <c r="O733" s="20"/>
      <c r="P733" s="21"/>
      <c r="Q733" s="21"/>
      <c r="R733" s="21"/>
      <c r="S733" s="21"/>
    </row>
    <row r="734" spans="14:19" x14ac:dyDescent="0.2">
      <c r="N734" s="19"/>
      <c r="O734" s="20"/>
      <c r="P734" s="21"/>
      <c r="Q734" s="21"/>
      <c r="R734" s="21"/>
      <c r="S734" s="21"/>
    </row>
    <row r="735" spans="14:19" x14ac:dyDescent="0.2">
      <c r="N735" s="19"/>
      <c r="O735" s="20"/>
      <c r="P735" s="21"/>
      <c r="Q735" s="21"/>
      <c r="R735" s="21"/>
      <c r="S735" s="21"/>
    </row>
    <row r="736" spans="14:19" x14ac:dyDescent="0.2">
      <c r="N736" s="19"/>
      <c r="O736" s="20"/>
      <c r="P736" s="21"/>
      <c r="Q736" s="21"/>
      <c r="R736" s="21"/>
      <c r="S736" s="21"/>
    </row>
    <row r="737" spans="14:19" x14ac:dyDescent="0.2">
      <c r="N737" s="19"/>
      <c r="O737" s="20"/>
      <c r="P737" s="21"/>
      <c r="Q737" s="21"/>
      <c r="R737" s="21"/>
      <c r="S737" s="21"/>
    </row>
    <row r="738" spans="14:19" x14ac:dyDescent="0.2">
      <c r="N738" s="19"/>
      <c r="O738" s="20"/>
      <c r="P738" s="21"/>
      <c r="Q738" s="21"/>
      <c r="R738" s="21"/>
      <c r="S738" s="21"/>
    </row>
    <row r="739" spans="14:19" x14ac:dyDescent="0.2">
      <c r="N739" s="19"/>
      <c r="O739" s="20"/>
      <c r="P739" s="21"/>
      <c r="Q739" s="21"/>
      <c r="R739" s="21"/>
      <c r="S739" s="21"/>
    </row>
    <row r="740" spans="14:19" x14ac:dyDescent="0.2">
      <c r="N740" s="19"/>
      <c r="O740" s="20"/>
      <c r="P740" s="21"/>
      <c r="Q740" s="21"/>
      <c r="R740" s="21"/>
      <c r="S740" s="21"/>
    </row>
    <row r="741" spans="14:19" x14ac:dyDescent="0.2">
      <c r="N741" s="19"/>
      <c r="O741" s="20"/>
      <c r="P741" s="21"/>
      <c r="Q741" s="21"/>
      <c r="R741" s="21"/>
      <c r="S741" s="21"/>
    </row>
    <row r="742" spans="14:19" x14ac:dyDescent="0.2">
      <c r="N742" s="19"/>
      <c r="O742" s="20"/>
      <c r="P742" s="21"/>
      <c r="Q742" s="21"/>
      <c r="R742" s="21"/>
      <c r="S742" s="21"/>
    </row>
    <row r="743" spans="14:19" x14ac:dyDescent="0.2">
      <c r="N743" s="19"/>
      <c r="O743" s="20"/>
      <c r="P743" s="21"/>
      <c r="Q743" s="21"/>
      <c r="R743" s="21"/>
      <c r="S743" s="21"/>
    </row>
    <row r="744" spans="14:19" x14ac:dyDescent="0.2">
      <c r="N744" s="19"/>
      <c r="O744" s="20"/>
      <c r="P744" s="21"/>
      <c r="Q744" s="21"/>
      <c r="R744" s="21"/>
      <c r="S744" s="21"/>
    </row>
    <row r="745" spans="14:19" x14ac:dyDescent="0.2">
      <c r="N745" s="19"/>
      <c r="O745" s="20"/>
      <c r="P745" s="21"/>
      <c r="Q745" s="21"/>
      <c r="R745" s="21"/>
      <c r="S745" s="21"/>
    </row>
    <row r="746" spans="14:19" x14ac:dyDescent="0.2">
      <c r="N746" s="19"/>
      <c r="O746" s="20"/>
      <c r="P746" s="21"/>
      <c r="Q746" s="21"/>
      <c r="R746" s="21"/>
      <c r="S746" s="21"/>
    </row>
    <row r="747" spans="14:19" x14ac:dyDescent="0.2">
      <c r="N747" s="19"/>
      <c r="O747" s="20"/>
      <c r="P747" s="21"/>
      <c r="Q747" s="21"/>
      <c r="R747" s="21"/>
      <c r="S747" s="21"/>
    </row>
    <row r="748" spans="14:19" x14ac:dyDescent="0.2">
      <c r="N748" s="19"/>
      <c r="O748" s="20"/>
      <c r="P748" s="21"/>
      <c r="Q748" s="21"/>
      <c r="R748" s="21"/>
      <c r="S748" s="21"/>
    </row>
    <row r="749" spans="14:19" x14ac:dyDescent="0.2">
      <c r="N749" s="19"/>
      <c r="O749" s="20"/>
      <c r="P749" s="21"/>
      <c r="Q749" s="21"/>
      <c r="R749" s="21"/>
      <c r="S749" s="21"/>
    </row>
    <row r="750" spans="14:19" x14ac:dyDescent="0.2">
      <c r="N750" s="19"/>
      <c r="O750" s="20"/>
      <c r="P750" s="21"/>
      <c r="Q750" s="21"/>
      <c r="R750" s="21"/>
      <c r="S750" s="21"/>
    </row>
    <row r="751" spans="14:19" x14ac:dyDescent="0.2">
      <c r="N751" s="19"/>
      <c r="O751" s="20"/>
      <c r="P751" s="21"/>
      <c r="Q751" s="21"/>
      <c r="R751" s="21"/>
      <c r="S751" s="21"/>
    </row>
    <row r="752" spans="14:19" x14ac:dyDescent="0.2">
      <c r="N752" s="19"/>
      <c r="O752" s="20"/>
      <c r="P752" s="21"/>
      <c r="Q752" s="21"/>
      <c r="R752" s="21"/>
      <c r="S752" s="21"/>
    </row>
    <row r="753" spans="14:19" x14ac:dyDescent="0.2">
      <c r="N753" s="19"/>
      <c r="O753" s="20"/>
      <c r="P753" s="21"/>
      <c r="Q753" s="21"/>
      <c r="R753" s="21"/>
      <c r="S753" s="21"/>
    </row>
    <row r="754" spans="14:19" x14ac:dyDescent="0.2">
      <c r="N754" s="19"/>
      <c r="O754" s="20"/>
      <c r="P754" s="21"/>
      <c r="Q754" s="21"/>
      <c r="R754" s="21"/>
      <c r="S754" s="21"/>
    </row>
    <row r="755" spans="14:19" x14ac:dyDescent="0.2">
      <c r="N755" s="19"/>
      <c r="O755" s="20"/>
      <c r="P755" s="21"/>
      <c r="Q755" s="21"/>
      <c r="R755" s="21"/>
      <c r="S755" s="21"/>
    </row>
    <row r="756" spans="14:19" x14ac:dyDescent="0.2">
      <c r="N756" s="19"/>
      <c r="O756" s="20"/>
      <c r="P756" s="21"/>
      <c r="Q756" s="21"/>
      <c r="R756" s="21"/>
      <c r="S756" s="21"/>
    </row>
    <row r="757" spans="14:19" x14ac:dyDescent="0.2">
      <c r="N757" s="19"/>
      <c r="O757" s="20"/>
      <c r="P757" s="21"/>
      <c r="Q757" s="21"/>
      <c r="R757" s="21"/>
      <c r="S757" s="21"/>
    </row>
    <row r="758" spans="14:19" x14ac:dyDescent="0.2">
      <c r="N758" s="19"/>
      <c r="O758" s="20"/>
      <c r="P758" s="21"/>
      <c r="Q758" s="21"/>
      <c r="R758" s="21"/>
      <c r="S758" s="21"/>
    </row>
    <row r="759" spans="14:19" x14ac:dyDescent="0.2">
      <c r="N759" s="19"/>
      <c r="O759" s="20"/>
      <c r="P759" s="21"/>
      <c r="Q759" s="21"/>
      <c r="R759" s="21"/>
      <c r="S759" s="21"/>
    </row>
    <row r="760" spans="14:19" x14ac:dyDescent="0.2">
      <c r="N760" s="19"/>
      <c r="O760" s="20"/>
      <c r="P760" s="21"/>
      <c r="Q760" s="21"/>
      <c r="R760" s="21"/>
      <c r="S760" s="21"/>
    </row>
    <row r="761" spans="14:19" x14ac:dyDescent="0.2">
      <c r="N761" s="19"/>
      <c r="O761" s="20"/>
      <c r="P761" s="21"/>
      <c r="Q761" s="21"/>
      <c r="R761" s="21"/>
      <c r="S761" s="21"/>
    </row>
    <row r="762" spans="14:19" x14ac:dyDescent="0.2">
      <c r="N762" s="19"/>
      <c r="O762" s="20"/>
      <c r="P762" s="21"/>
      <c r="Q762" s="21"/>
      <c r="R762" s="21"/>
      <c r="S762" s="21"/>
    </row>
    <row r="763" spans="14:19" x14ac:dyDescent="0.2">
      <c r="N763" s="19"/>
      <c r="O763" s="20"/>
      <c r="P763" s="21"/>
      <c r="Q763" s="21"/>
      <c r="R763" s="21"/>
      <c r="S763" s="21"/>
    </row>
    <row r="764" spans="14:19" x14ac:dyDescent="0.2">
      <c r="N764" s="19"/>
      <c r="O764" s="20"/>
      <c r="P764" s="21"/>
      <c r="Q764" s="21"/>
      <c r="R764" s="21"/>
      <c r="S764" s="21"/>
    </row>
    <row r="765" spans="14:19" x14ac:dyDescent="0.2">
      <c r="N765" s="19"/>
      <c r="O765" s="20"/>
      <c r="P765" s="21"/>
      <c r="Q765" s="21"/>
      <c r="R765" s="21"/>
      <c r="S765" s="21"/>
    </row>
    <row r="766" spans="14:19" x14ac:dyDescent="0.2">
      <c r="N766" s="19"/>
      <c r="O766" s="20"/>
      <c r="P766" s="21"/>
      <c r="Q766" s="21"/>
      <c r="R766" s="21"/>
      <c r="S766" s="21"/>
    </row>
    <row r="767" spans="14:19" x14ac:dyDescent="0.2">
      <c r="N767" s="19"/>
      <c r="O767" s="20"/>
      <c r="P767" s="21"/>
      <c r="Q767" s="21"/>
      <c r="R767" s="21"/>
      <c r="S767" s="21"/>
    </row>
    <row r="768" spans="14:19" x14ac:dyDescent="0.2">
      <c r="N768" s="19"/>
      <c r="O768" s="20"/>
      <c r="P768" s="21"/>
      <c r="Q768" s="21"/>
      <c r="R768" s="21"/>
      <c r="S768" s="21"/>
    </row>
    <row r="769" spans="14:19" x14ac:dyDescent="0.2">
      <c r="N769" s="19"/>
      <c r="O769" s="20"/>
      <c r="P769" s="21"/>
      <c r="Q769" s="21"/>
      <c r="R769" s="21"/>
      <c r="S769" s="21"/>
    </row>
    <row r="770" spans="14:19" x14ac:dyDescent="0.2">
      <c r="N770" s="19"/>
      <c r="O770" s="20"/>
      <c r="P770" s="21"/>
      <c r="Q770" s="21"/>
      <c r="R770" s="21"/>
      <c r="S770" s="21"/>
    </row>
    <row r="771" spans="14:19" x14ac:dyDescent="0.2">
      <c r="N771" s="19"/>
      <c r="O771" s="20"/>
      <c r="P771" s="21"/>
      <c r="Q771" s="21"/>
      <c r="R771" s="21"/>
      <c r="S771" s="21"/>
    </row>
    <row r="772" spans="14:19" x14ac:dyDescent="0.2">
      <c r="N772" s="19"/>
      <c r="O772" s="20"/>
      <c r="P772" s="21"/>
      <c r="Q772" s="21"/>
      <c r="R772" s="21"/>
      <c r="S772" s="21"/>
    </row>
    <row r="773" spans="14:19" x14ac:dyDescent="0.2">
      <c r="N773" s="19"/>
      <c r="O773" s="20"/>
      <c r="P773" s="21"/>
      <c r="Q773" s="21"/>
      <c r="R773" s="21"/>
      <c r="S773" s="21"/>
    </row>
    <row r="774" spans="14:19" x14ac:dyDescent="0.2">
      <c r="N774" s="19"/>
      <c r="O774" s="20"/>
      <c r="P774" s="21"/>
      <c r="Q774" s="21"/>
      <c r="R774" s="21"/>
      <c r="S774" s="21"/>
    </row>
    <row r="775" spans="14:19" x14ac:dyDescent="0.2">
      <c r="N775" s="19"/>
      <c r="O775" s="20"/>
      <c r="P775" s="21"/>
      <c r="Q775" s="21"/>
      <c r="R775" s="21"/>
      <c r="S775" s="21"/>
    </row>
    <row r="776" spans="14:19" x14ac:dyDescent="0.2">
      <c r="N776" s="19"/>
      <c r="O776" s="20"/>
      <c r="P776" s="21"/>
      <c r="Q776" s="21"/>
      <c r="R776" s="21"/>
      <c r="S776" s="21"/>
    </row>
    <row r="777" spans="14:19" x14ac:dyDescent="0.2">
      <c r="N777" s="19"/>
      <c r="O777" s="20"/>
      <c r="P777" s="21"/>
      <c r="Q777" s="21"/>
      <c r="R777" s="21"/>
      <c r="S777" s="21"/>
    </row>
    <row r="778" spans="14:19" x14ac:dyDescent="0.2">
      <c r="N778" s="19"/>
      <c r="O778" s="20"/>
      <c r="P778" s="21"/>
      <c r="Q778" s="21"/>
      <c r="R778" s="21"/>
      <c r="S778" s="21"/>
    </row>
    <row r="779" spans="14:19" x14ac:dyDescent="0.2">
      <c r="N779" s="19"/>
      <c r="O779" s="20"/>
      <c r="P779" s="21"/>
      <c r="Q779" s="21"/>
      <c r="R779" s="21"/>
      <c r="S779" s="21"/>
    </row>
    <row r="780" spans="14:19" x14ac:dyDescent="0.2">
      <c r="N780" s="19"/>
      <c r="O780" s="20"/>
      <c r="P780" s="21"/>
      <c r="Q780" s="21"/>
      <c r="R780" s="21"/>
      <c r="S780" s="21"/>
    </row>
    <row r="781" spans="14:19" x14ac:dyDescent="0.2">
      <c r="N781" s="19"/>
      <c r="O781" s="20"/>
      <c r="P781" s="21"/>
      <c r="Q781" s="21"/>
      <c r="R781" s="21"/>
      <c r="S781" s="21"/>
    </row>
    <row r="782" spans="14:19" x14ac:dyDescent="0.2">
      <c r="N782" s="19"/>
      <c r="O782" s="20"/>
      <c r="P782" s="21"/>
      <c r="Q782" s="21"/>
      <c r="R782" s="21"/>
      <c r="S782" s="21"/>
    </row>
    <row r="783" spans="14:19" x14ac:dyDescent="0.2">
      <c r="N783" s="19"/>
      <c r="O783" s="20"/>
      <c r="P783" s="21"/>
      <c r="Q783" s="21"/>
      <c r="R783" s="21"/>
      <c r="S783" s="21"/>
    </row>
    <row r="784" spans="14:19" x14ac:dyDescent="0.2">
      <c r="N784" s="26"/>
      <c r="O784" s="27"/>
      <c r="P784" s="28"/>
      <c r="Q784" s="28"/>
      <c r="R784" s="28"/>
      <c r="S784" s="28"/>
    </row>
    <row r="785" spans="14:19" x14ac:dyDescent="0.2">
      <c r="N785" s="19"/>
      <c r="O785" s="20"/>
      <c r="P785" s="21"/>
      <c r="Q785" s="21"/>
      <c r="R785" s="21"/>
      <c r="S785" s="21"/>
    </row>
    <row r="786" spans="14:19" x14ac:dyDescent="0.2">
      <c r="N786" s="19"/>
      <c r="O786" s="20"/>
      <c r="P786" s="21"/>
      <c r="Q786" s="21"/>
      <c r="R786" s="21"/>
      <c r="S786" s="21"/>
    </row>
    <row r="787" spans="14:19" x14ac:dyDescent="0.2">
      <c r="N787" s="19"/>
      <c r="O787" s="20"/>
      <c r="P787" s="21"/>
      <c r="Q787" s="21"/>
      <c r="R787" s="21"/>
      <c r="S787" s="21"/>
    </row>
    <row r="788" spans="14:19" x14ac:dyDescent="0.2">
      <c r="N788" s="19"/>
      <c r="O788" s="20"/>
      <c r="P788" s="21"/>
      <c r="Q788" s="21"/>
      <c r="R788" s="21"/>
      <c r="S788" s="21"/>
    </row>
    <row r="789" spans="14:19" x14ac:dyDescent="0.2">
      <c r="N789" s="19"/>
      <c r="O789" s="20"/>
      <c r="P789" s="21"/>
      <c r="Q789" s="21"/>
      <c r="R789" s="21"/>
      <c r="S789" s="21"/>
    </row>
    <row r="790" spans="14:19" x14ac:dyDescent="0.2">
      <c r="N790" s="19"/>
      <c r="O790" s="20"/>
      <c r="P790" s="21"/>
      <c r="Q790" s="21"/>
      <c r="R790" s="21"/>
      <c r="S790" s="21"/>
    </row>
    <row r="791" spans="14:19" x14ac:dyDescent="0.2">
      <c r="N791" s="19"/>
      <c r="O791" s="20"/>
      <c r="P791" s="21"/>
      <c r="Q791" s="21"/>
      <c r="R791" s="21"/>
      <c r="S791" s="21"/>
    </row>
    <row r="792" spans="14:19" x14ac:dyDescent="0.2">
      <c r="N792" s="19"/>
      <c r="O792" s="20"/>
      <c r="P792" s="21"/>
      <c r="Q792" s="21"/>
      <c r="R792" s="21"/>
      <c r="S792" s="21"/>
    </row>
    <row r="793" spans="14:19" x14ac:dyDescent="0.2">
      <c r="N793" s="19"/>
      <c r="O793" s="20"/>
      <c r="P793" s="21"/>
      <c r="Q793" s="21"/>
      <c r="R793" s="21"/>
      <c r="S793" s="21"/>
    </row>
    <row r="794" spans="14:19" x14ac:dyDescent="0.2">
      <c r="N794" s="19"/>
      <c r="O794" s="20"/>
      <c r="P794" s="21"/>
      <c r="Q794" s="21"/>
      <c r="R794" s="21"/>
      <c r="S794" s="21"/>
    </row>
    <row r="795" spans="14:19" x14ac:dyDescent="0.2">
      <c r="N795" s="19"/>
      <c r="O795" s="20"/>
      <c r="P795" s="21"/>
      <c r="Q795" s="21"/>
      <c r="R795" s="21"/>
      <c r="S795" s="21"/>
    </row>
    <row r="796" spans="14:19" x14ac:dyDescent="0.2">
      <c r="N796" s="19"/>
      <c r="O796" s="20"/>
      <c r="P796" s="21"/>
      <c r="Q796" s="21"/>
      <c r="R796" s="21"/>
      <c r="S796" s="21"/>
    </row>
    <row r="797" spans="14:19" x14ac:dyDescent="0.2">
      <c r="N797" s="19"/>
      <c r="O797" s="20"/>
      <c r="P797" s="21"/>
      <c r="Q797" s="21"/>
      <c r="R797" s="21"/>
      <c r="S797" s="21"/>
    </row>
    <row r="798" spans="14:19" x14ac:dyDescent="0.2">
      <c r="N798" s="19"/>
      <c r="O798" s="20"/>
      <c r="P798" s="21"/>
      <c r="Q798" s="21"/>
      <c r="R798" s="21"/>
      <c r="S798" s="21"/>
    </row>
    <row r="799" spans="14:19" x14ac:dyDescent="0.2">
      <c r="N799" s="19"/>
      <c r="O799" s="20"/>
      <c r="P799" s="21"/>
      <c r="Q799" s="21"/>
      <c r="R799" s="21"/>
      <c r="S799" s="21"/>
    </row>
    <row r="800" spans="14:19" x14ac:dyDescent="0.2">
      <c r="N800" s="19"/>
      <c r="O800" s="20"/>
      <c r="P800" s="21"/>
      <c r="Q800" s="21"/>
      <c r="R800" s="21"/>
      <c r="S800" s="21"/>
    </row>
    <row r="801" spans="14:19" x14ac:dyDescent="0.2">
      <c r="N801" s="19"/>
      <c r="O801" s="20"/>
      <c r="P801" s="21"/>
      <c r="Q801" s="21"/>
      <c r="R801" s="21"/>
      <c r="S801" s="21"/>
    </row>
    <row r="802" spans="14:19" x14ac:dyDescent="0.2">
      <c r="N802" s="19"/>
      <c r="O802" s="20"/>
      <c r="P802" s="21"/>
      <c r="Q802" s="21"/>
      <c r="R802" s="21"/>
      <c r="S802" s="21"/>
    </row>
    <row r="803" spans="14:19" x14ac:dyDescent="0.2">
      <c r="N803" s="19"/>
      <c r="O803" s="20"/>
      <c r="P803" s="21"/>
      <c r="Q803" s="21"/>
      <c r="R803" s="21"/>
      <c r="S803" s="21"/>
    </row>
    <row r="804" spans="14:19" x14ac:dyDescent="0.2">
      <c r="N804" s="19"/>
      <c r="O804" s="20"/>
      <c r="P804" s="21"/>
      <c r="Q804" s="21"/>
      <c r="R804" s="21"/>
      <c r="S804" s="21"/>
    </row>
    <row r="805" spans="14:19" x14ac:dyDescent="0.2">
      <c r="N805" s="19"/>
      <c r="O805" s="20"/>
      <c r="P805" s="21"/>
      <c r="Q805" s="21"/>
      <c r="R805" s="21"/>
      <c r="S805" s="21"/>
    </row>
    <row r="806" spans="14:19" x14ac:dyDescent="0.2">
      <c r="N806" s="19"/>
      <c r="O806" s="20"/>
      <c r="P806" s="21"/>
      <c r="Q806" s="21"/>
      <c r="R806" s="21"/>
      <c r="S806" s="21"/>
    </row>
    <row r="807" spans="14:19" x14ac:dyDescent="0.2">
      <c r="N807" s="19"/>
      <c r="O807" s="20"/>
      <c r="P807" s="21"/>
      <c r="Q807" s="21"/>
      <c r="R807" s="21"/>
      <c r="S807" s="21"/>
    </row>
    <row r="808" spans="14:19" x14ac:dyDescent="0.2">
      <c r="N808" s="19"/>
      <c r="O808" s="20"/>
      <c r="P808" s="21"/>
      <c r="Q808" s="21"/>
      <c r="R808" s="21"/>
      <c r="S808" s="21"/>
    </row>
    <row r="809" spans="14:19" x14ac:dyDescent="0.2">
      <c r="N809" s="19"/>
      <c r="O809" s="20"/>
      <c r="P809" s="21"/>
      <c r="Q809" s="21"/>
      <c r="R809" s="21"/>
      <c r="S809" s="21"/>
    </row>
    <row r="810" spans="14:19" x14ac:dyDescent="0.2">
      <c r="N810" s="19"/>
      <c r="O810" s="20"/>
      <c r="P810" s="21"/>
      <c r="Q810" s="21"/>
      <c r="R810" s="21"/>
      <c r="S810" s="21"/>
    </row>
    <row r="811" spans="14:19" x14ac:dyDescent="0.2">
      <c r="N811" s="19"/>
      <c r="O811" s="20"/>
      <c r="P811" s="21"/>
      <c r="Q811" s="21"/>
      <c r="R811" s="21"/>
      <c r="S811" s="21"/>
    </row>
    <row r="812" spans="14:19" x14ac:dyDescent="0.2">
      <c r="N812" s="19"/>
      <c r="O812" s="20"/>
      <c r="P812" s="21"/>
      <c r="Q812" s="21"/>
      <c r="R812" s="21"/>
      <c r="S812" s="21"/>
    </row>
    <row r="813" spans="14:19" x14ac:dyDescent="0.2">
      <c r="N813" s="19"/>
      <c r="O813" s="20"/>
      <c r="P813" s="21"/>
      <c r="Q813" s="21"/>
      <c r="R813" s="21"/>
      <c r="S813" s="21"/>
    </row>
    <row r="814" spans="14:19" x14ac:dyDescent="0.2">
      <c r="N814" s="19"/>
      <c r="O814" s="20"/>
      <c r="P814" s="21"/>
      <c r="Q814" s="21"/>
      <c r="R814" s="21"/>
      <c r="S814" s="21"/>
    </row>
    <row r="815" spans="14:19" x14ac:dyDescent="0.2">
      <c r="N815" s="19"/>
      <c r="O815" s="20"/>
      <c r="P815" s="21"/>
      <c r="Q815" s="21"/>
      <c r="R815" s="21"/>
      <c r="S815" s="21"/>
    </row>
    <row r="816" spans="14:19" x14ac:dyDescent="0.2">
      <c r="N816" s="19"/>
      <c r="O816" s="20"/>
      <c r="P816" s="21"/>
      <c r="Q816" s="21"/>
      <c r="R816" s="21"/>
      <c r="S816" s="21"/>
    </row>
    <row r="817" spans="14:19" x14ac:dyDescent="0.2">
      <c r="N817" s="19"/>
      <c r="O817" s="20"/>
      <c r="P817" s="21"/>
      <c r="Q817" s="21"/>
      <c r="R817" s="21"/>
      <c r="S817" s="21"/>
    </row>
    <row r="818" spans="14:19" x14ac:dyDescent="0.2">
      <c r="N818" s="19"/>
      <c r="O818" s="20"/>
      <c r="P818" s="21"/>
      <c r="Q818" s="21"/>
      <c r="R818" s="21"/>
      <c r="S818" s="21"/>
    </row>
    <row r="819" spans="14:19" x14ac:dyDescent="0.2">
      <c r="N819" s="19"/>
      <c r="O819" s="20"/>
      <c r="P819" s="21"/>
      <c r="Q819" s="21"/>
      <c r="R819" s="21"/>
      <c r="S819" s="21"/>
    </row>
    <row r="820" spans="14:19" x14ac:dyDescent="0.2">
      <c r="N820" s="19"/>
      <c r="O820" s="20"/>
      <c r="P820" s="21"/>
      <c r="Q820" s="21"/>
      <c r="R820" s="21"/>
      <c r="S820" s="21"/>
    </row>
    <row r="821" spans="14:19" x14ac:dyDescent="0.2">
      <c r="N821" s="19"/>
      <c r="O821" s="20"/>
      <c r="P821" s="21"/>
      <c r="Q821" s="21"/>
      <c r="R821" s="21"/>
      <c r="S821" s="21"/>
    </row>
    <row r="822" spans="14:19" x14ac:dyDescent="0.2">
      <c r="N822" s="19"/>
      <c r="O822" s="20"/>
      <c r="P822" s="21"/>
      <c r="Q822" s="21"/>
      <c r="R822" s="21"/>
      <c r="S822" s="21"/>
    </row>
    <row r="823" spans="14:19" x14ac:dyDescent="0.2">
      <c r="N823" s="19"/>
      <c r="O823" s="20"/>
      <c r="P823" s="21"/>
      <c r="Q823" s="21"/>
      <c r="R823" s="21"/>
      <c r="S823" s="21"/>
    </row>
    <row r="824" spans="14:19" x14ac:dyDescent="0.2">
      <c r="N824" s="19"/>
      <c r="O824" s="20"/>
      <c r="P824" s="21"/>
      <c r="Q824" s="21"/>
      <c r="R824" s="21"/>
      <c r="S824" s="21"/>
    </row>
    <row r="825" spans="14:19" x14ac:dyDescent="0.2">
      <c r="N825" s="19"/>
      <c r="O825" s="20"/>
      <c r="P825" s="21"/>
      <c r="Q825" s="21"/>
      <c r="R825" s="21"/>
      <c r="S825" s="21"/>
    </row>
    <row r="826" spans="14:19" x14ac:dyDescent="0.2">
      <c r="N826" s="19"/>
      <c r="O826" s="20"/>
      <c r="P826" s="21"/>
      <c r="Q826" s="21"/>
      <c r="R826" s="21"/>
      <c r="S826" s="21"/>
    </row>
    <row r="827" spans="14:19" x14ac:dyDescent="0.2">
      <c r="N827" s="19"/>
      <c r="O827" s="30"/>
      <c r="P827" s="21"/>
      <c r="Q827" s="21"/>
      <c r="R827" s="21"/>
      <c r="S827" s="21"/>
    </row>
    <row r="828" spans="14:19" x14ac:dyDescent="0.2">
      <c r="N828" s="19"/>
      <c r="O828" s="30"/>
      <c r="P828" s="21"/>
      <c r="Q828" s="21"/>
      <c r="R828" s="21"/>
      <c r="S828" s="21"/>
    </row>
    <row r="829" spans="14:19" x14ac:dyDescent="0.2">
      <c r="N829" s="19"/>
      <c r="O829" s="20"/>
      <c r="P829" s="21"/>
      <c r="Q829" s="21"/>
      <c r="R829" s="21"/>
      <c r="S829" s="21"/>
    </row>
    <row r="830" spans="14:19" x14ac:dyDescent="0.2">
      <c r="N830" s="19"/>
      <c r="O830" s="20"/>
      <c r="P830" s="21"/>
      <c r="Q830" s="21"/>
      <c r="R830" s="21"/>
      <c r="S830" s="21"/>
    </row>
    <row r="831" spans="14:19" x14ac:dyDescent="0.2">
      <c r="N831" s="19"/>
      <c r="O831" s="20"/>
      <c r="P831" s="21"/>
      <c r="Q831" s="21"/>
      <c r="R831" s="21"/>
      <c r="S831" s="21"/>
    </row>
    <row r="832" spans="14:19" x14ac:dyDescent="0.2">
      <c r="N832" s="19"/>
      <c r="O832" s="20"/>
      <c r="P832" s="21"/>
      <c r="Q832" s="21"/>
      <c r="R832" s="21"/>
      <c r="S832" s="21"/>
    </row>
    <row r="833" spans="14:19" x14ac:dyDescent="0.2">
      <c r="N833" s="19"/>
      <c r="O833" s="20"/>
      <c r="P833" s="21"/>
      <c r="Q833" s="21"/>
      <c r="R833" s="21"/>
      <c r="S833" s="21"/>
    </row>
    <row r="834" spans="14:19" x14ac:dyDescent="0.2">
      <c r="N834" s="19"/>
      <c r="O834" s="20"/>
      <c r="P834" s="21"/>
      <c r="Q834" s="21"/>
      <c r="R834" s="21"/>
      <c r="S834" s="21"/>
    </row>
    <row r="835" spans="14:19" x14ac:dyDescent="0.2">
      <c r="N835" s="19"/>
      <c r="O835" s="20"/>
      <c r="P835" s="21"/>
      <c r="Q835" s="21"/>
      <c r="R835" s="21"/>
      <c r="S835" s="21"/>
    </row>
    <row r="836" spans="14:19" x14ac:dyDescent="0.2">
      <c r="N836" s="19"/>
      <c r="O836" s="20"/>
      <c r="P836" s="21"/>
      <c r="Q836" s="21"/>
      <c r="R836" s="21"/>
      <c r="S836" s="21"/>
    </row>
    <row r="837" spans="14:19" x14ac:dyDescent="0.2">
      <c r="N837" s="19"/>
      <c r="O837" s="20"/>
      <c r="P837" s="21"/>
      <c r="Q837" s="21"/>
      <c r="R837" s="21"/>
      <c r="S837" s="21"/>
    </row>
    <row r="838" spans="14:19" x14ac:dyDescent="0.2">
      <c r="N838" s="19"/>
      <c r="O838" s="20"/>
      <c r="P838" s="21"/>
      <c r="Q838" s="21"/>
      <c r="R838" s="21"/>
      <c r="S838" s="21"/>
    </row>
    <row r="839" spans="14:19" x14ac:dyDescent="0.2">
      <c r="N839" s="19"/>
      <c r="O839" s="20"/>
      <c r="P839" s="21"/>
      <c r="Q839" s="21"/>
      <c r="R839" s="21"/>
      <c r="S839" s="21"/>
    </row>
    <row r="840" spans="14:19" x14ac:dyDescent="0.2">
      <c r="N840" s="19"/>
      <c r="O840" s="20"/>
      <c r="P840" s="21"/>
      <c r="Q840" s="21"/>
      <c r="R840" s="21"/>
      <c r="S840" s="21"/>
    </row>
    <row r="841" spans="14:19" x14ac:dyDescent="0.2">
      <c r="N841" s="19"/>
      <c r="O841" s="20"/>
      <c r="P841" s="21"/>
      <c r="Q841" s="21"/>
      <c r="R841" s="21"/>
      <c r="S841" s="21"/>
    </row>
    <row r="842" spans="14:19" x14ac:dyDescent="0.2">
      <c r="N842" s="19"/>
      <c r="O842" s="20"/>
      <c r="P842" s="21"/>
      <c r="Q842" s="21"/>
      <c r="R842" s="21"/>
      <c r="S842" s="21"/>
    </row>
    <row r="843" spans="14:19" x14ac:dyDescent="0.2">
      <c r="N843" s="19"/>
      <c r="O843" s="20"/>
      <c r="P843" s="21"/>
      <c r="Q843" s="21"/>
      <c r="R843" s="21"/>
      <c r="S843" s="21"/>
    </row>
    <row r="844" spans="14:19" x14ac:dyDescent="0.2">
      <c r="N844" s="19"/>
      <c r="O844" s="20"/>
      <c r="P844" s="21"/>
      <c r="Q844" s="21"/>
      <c r="R844" s="21"/>
      <c r="S844" s="21"/>
    </row>
    <row r="845" spans="14:19" x14ac:dyDescent="0.2">
      <c r="N845" s="19"/>
      <c r="O845" s="20"/>
      <c r="P845" s="21"/>
      <c r="Q845" s="21"/>
      <c r="R845" s="21"/>
      <c r="S845" s="21"/>
    </row>
    <row r="846" spans="14:19" x14ac:dyDescent="0.2">
      <c r="N846" s="19"/>
      <c r="O846" s="20"/>
      <c r="P846" s="21"/>
      <c r="Q846" s="21"/>
      <c r="R846" s="21"/>
      <c r="S846" s="21"/>
    </row>
    <row r="847" spans="14:19" x14ac:dyDescent="0.2">
      <c r="N847" s="19"/>
      <c r="O847" s="20"/>
      <c r="P847" s="21"/>
      <c r="Q847" s="21"/>
      <c r="R847" s="21"/>
      <c r="S847" s="21"/>
    </row>
    <row r="848" spans="14:19" x14ac:dyDescent="0.2">
      <c r="N848" s="19"/>
      <c r="O848" s="20"/>
      <c r="P848" s="21"/>
      <c r="Q848" s="21"/>
      <c r="R848" s="21"/>
      <c r="S848" s="21"/>
    </row>
    <row r="849" spans="14:19" x14ac:dyDescent="0.2">
      <c r="N849" s="19"/>
      <c r="O849" s="20"/>
      <c r="P849" s="21"/>
      <c r="Q849" s="21"/>
      <c r="R849" s="21"/>
      <c r="S849" s="21"/>
    </row>
    <row r="850" spans="14:19" x14ac:dyDescent="0.2">
      <c r="N850" s="19"/>
      <c r="O850" s="20"/>
      <c r="P850" s="21"/>
      <c r="Q850" s="21"/>
      <c r="R850" s="21"/>
      <c r="S850" s="21"/>
    </row>
    <row r="851" spans="14:19" x14ac:dyDescent="0.2">
      <c r="N851" s="19"/>
      <c r="O851" s="20"/>
      <c r="P851" s="21"/>
      <c r="Q851" s="21"/>
      <c r="R851" s="21"/>
      <c r="S851" s="21"/>
    </row>
    <row r="852" spans="14:19" x14ac:dyDescent="0.2">
      <c r="N852" s="19"/>
      <c r="O852" s="20"/>
      <c r="P852" s="21"/>
      <c r="Q852" s="21"/>
      <c r="R852" s="21"/>
      <c r="S852" s="21"/>
    </row>
    <row r="853" spans="14:19" x14ac:dyDescent="0.2">
      <c r="N853" s="26"/>
      <c r="O853" s="27"/>
      <c r="P853" s="28"/>
      <c r="Q853" s="28"/>
      <c r="R853" s="28"/>
      <c r="S853" s="28"/>
    </row>
    <row r="854" spans="14:19" x14ac:dyDescent="0.2">
      <c r="N854" s="19"/>
      <c r="O854" s="20"/>
      <c r="P854" s="21"/>
      <c r="Q854" s="21"/>
      <c r="R854" s="21"/>
      <c r="S854" s="21"/>
    </row>
    <row r="855" spans="14:19" x14ac:dyDescent="0.2">
      <c r="N855" s="19"/>
      <c r="O855" s="20"/>
      <c r="P855" s="21"/>
      <c r="Q855" s="21"/>
      <c r="R855" s="21"/>
      <c r="S855" s="21"/>
    </row>
    <row r="856" spans="14:19" x14ac:dyDescent="0.2">
      <c r="N856" s="19"/>
      <c r="O856" s="20"/>
      <c r="P856" s="21"/>
      <c r="Q856" s="21"/>
      <c r="R856" s="21"/>
      <c r="S856" s="21"/>
    </row>
    <row r="857" spans="14:19" x14ac:dyDescent="0.2">
      <c r="N857" s="19"/>
      <c r="O857" s="20"/>
      <c r="P857" s="21"/>
      <c r="Q857" s="21"/>
      <c r="R857" s="21"/>
      <c r="S857" s="21"/>
    </row>
    <row r="858" spans="14:19" x14ac:dyDescent="0.2">
      <c r="N858" s="19"/>
      <c r="O858" s="20"/>
      <c r="P858" s="21"/>
      <c r="Q858" s="21"/>
      <c r="R858" s="21"/>
      <c r="S858" s="21"/>
    </row>
    <row r="859" spans="14:19" x14ac:dyDescent="0.2">
      <c r="N859" s="19"/>
      <c r="O859" s="20"/>
      <c r="P859" s="21"/>
      <c r="Q859" s="21"/>
      <c r="R859" s="21"/>
      <c r="S859" s="21"/>
    </row>
    <row r="860" spans="14:19" x14ac:dyDescent="0.2">
      <c r="N860" s="19"/>
      <c r="O860" s="20"/>
      <c r="P860" s="21"/>
      <c r="Q860" s="21"/>
      <c r="R860" s="21"/>
      <c r="S860" s="21"/>
    </row>
    <row r="861" spans="14:19" x14ac:dyDescent="0.2">
      <c r="N861" s="19"/>
      <c r="O861" s="20"/>
      <c r="P861" s="21"/>
      <c r="Q861" s="21"/>
      <c r="R861" s="21"/>
      <c r="S861" s="21"/>
    </row>
    <row r="862" spans="14:19" x14ac:dyDescent="0.2">
      <c r="N862" s="26"/>
      <c r="O862" s="27"/>
      <c r="P862" s="28"/>
      <c r="Q862" s="28"/>
      <c r="R862" s="28"/>
      <c r="S862" s="28"/>
    </row>
    <row r="863" spans="14:19" x14ac:dyDescent="0.2">
      <c r="N863" s="19"/>
      <c r="O863" s="20"/>
      <c r="P863" s="21"/>
      <c r="Q863" s="21"/>
      <c r="R863" s="21"/>
      <c r="S863" s="21"/>
    </row>
    <row r="864" spans="14:19" x14ac:dyDescent="0.2">
      <c r="N864" s="19"/>
      <c r="O864" s="20"/>
      <c r="P864" s="21"/>
      <c r="Q864" s="21"/>
      <c r="R864" s="21"/>
      <c r="S864" s="21"/>
    </row>
    <row r="865" spans="14:19" x14ac:dyDescent="0.2">
      <c r="N865" s="19"/>
      <c r="O865" s="20"/>
      <c r="P865" s="21"/>
      <c r="Q865" s="21"/>
      <c r="R865" s="21"/>
      <c r="S865" s="21"/>
    </row>
    <row r="866" spans="14:19" x14ac:dyDescent="0.2">
      <c r="N866" s="19"/>
      <c r="O866" s="20"/>
      <c r="P866" s="21"/>
      <c r="Q866" s="21"/>
      <c r="R866" s="21"/>
      <c r="S866" s="21"/>
    </row>
    <row r="867" spans="14:19" x14ac:dyDescent="0.2">
      <c r="N867" s="26"/>
      <c r="O867" s="27"/>
      <c r="P867" s="28"/>
      <c r="Q867" s="28"/>
      <c r="R867" s="28"/>
      <c r="S867" s="28"/>
    </row>
    <row r="868" spans="14:19" x14ac:dyDescent="0.2">
      <c r="N868" s="19"/>
      <c r="O868" s="20"/>
      <c r="P868" s="21"/>
      <c r="Q868" s="21"/>
      <c r="R868" s="21"/>
      <c r="S868" s="21"/>
    </row>
    <row r="869" spans="14:19" x14ac:dyDescent="0.2">
      <c r="N869" s="19"/>
      <c r="O869" s="20"/>
      <c r="P869" s="21"/>
      <c r="Q869" s="21"/>
      <c r="R869" s="21"/>
      <c r="S869" s="21"/>
    </row>
    <row r="870" spans="14:19" x14ac:dyDescent="0.2">
      <c r="N870" s="19"/>
      <c r="O870" s="20"/>
      <c r="P870" s="21"/>
      <c r="Q870" s="21"/>
      <c r="R870" s="21"/>
      <c r="S870" s="21"/>
    </row>
    <row r="871" spans="14:19" x14ac:dyDescent="0.2">
      <c r="N871" s="19"/>
      <c r="O871" s="20"/>
      <c r="P871" s="21"/>
      <c r="Q871" s="21"/>
      <c r="R871" s="21"/>
      <c r="S871" s="21"/>
    </row>
    <row r="872" spans="14:19" x14ac:dyDescent="0.2">
      <c r="N872" s="19"/>
      <c r="O872" s="20"/>
      <c r="P872" s="21"/>
      <c r="Q872" s="21"/>
      <c r="R872" s="21"/>
      <c r="S872" s="21"/>
    </row>
    <row r="873" spans="14:19" x14ac:dyDescent="0.2">
      <c r="N873" s="19"/>
      <c r="O873" s="20"/>
      <c r="P873" s="21"/>
      <c r="Q873" s="21"/>
      <c r="R873" s="21"/>
      <c r="S873" s="21"/>
    </row>
    <row r="874" spans="14:19" x14ac:dyDescent="0.2">
      <c r="N874" s="19"/>
      <c r="O874" s="20"/>
      <c r="P874" s="21"/>
      <c r="Q874" s="21"/>
      <c r="R874" s="21"/>
      <c r="S874" s="21"/>
    </row>
    <row r="875" spans="14:19" x14ac:dyDescent="0.2">
      <c r="N875" s="19"/>
      <c r="O875" s="20"/>
      <c r="P875" s="21"/>
      <c r="Q875" s="21"/>
      <c r="R875" s="21"/>
      <c r="S875" s="21"/>
    </row>
    <row r="876" spans="14:19" x14ac:dyDescent="0.2">
      <c r="N876" s="19"/>
      <c r="O876" s="20"/>
      <c r="P876" s="21"/>
      <c r="Q876" s="21"/>
      <c r="R876" s="21"/>
      <c r="S876" s="21"/>
    </row>
    <row r="877" spans="14:19" x14ac:dyDescent="0.2">
      <c r="N877" s="19"/>
      <c r="O877" s="20"/>
      <c r="P877" s="21"/>
      <c r="Q877" s="21"/>
      <c r="R877" s="21"/>
      <c r="S877" s="21"/>
    </row>
    <row r="878" spans="14:19" x14ac:dyDescent="0.2">
      <c r="N878" s="19"/>
      <c r="O878" s="20"/>
      <c r="P878" s="21"/>
      <c r="Q878" s="21"/>
      <c r="R878" s="21"/>
      <c r="S878" s="21"/>
    </row>
    <row r="879" spans="14:19" x14ac:dyDescent="0.2">
      <c r="N879" s="19"/>
      <c r="O879" s="20"/>
      <c r="P879" s="21"/>
      <c r="Q879" s="21"/>
      <c r="R879" s="21"/>
      <c r="S879" s="21"/>
    </row>
    <row r="880" spans="14:19" x14ac:dyDescent="0.2">
      <c r="N880" s="19"/>
      <c r="O880" s="20"/>
      <c r="P880" s="21"/>
      <c r="Q880" s="21"/>
      <c r="R880" s="21"/>
      <c r="S880" s="21"/>
    </row>
    <row r="881" spans="14:19" x14ac:dyDescent="0.2">
      <c r="N881" s="19"/>
      <c r="O881" s="20"/>
      <c r="P881" s="21"/>
      <c r="Q881" s="21"/>
      <c r="R881" s="21"/>
      <c r="S881" s="21"/>
    </row>
    <row r="882" spans="14:19" x14ac:dyDescent="0.2">
      <c r="N882" s="19"/>
      <c r="O882" s="20"/>
      <c r="P882" s="21"/>
      <c r="Q882" s="21"/>
      <c r="R882" s="21"/>
      <c r="S882" s="21"/>
    </row>
    <row r="883" spans="14:19" x14ac:dyDescent="0.2">
      <c r="N883" s="19"/>
      <c r="O883" s="20"/>
      <c r="P883" s="21"/>
      <c r="Q883" s="21"/>
      <c r="R883" s="21"/>
      <c r="S883" s="21"/>
    </row>
    <row r="884" spans="14:19" x14ac:dyDescent="0.2">
      <c r="N884" s="19"/>
      <c r="O884" s="20"/>
      <c r="P884" s="21"/>
      <c r="Q884" s="21"/>
      <c r="R884" s="21"/>
      <c r="S884" s="21"/>
    </row>
    <row r="885" spans="14:19" x14ac:dyDescent="0.2">
      <c r="N885" s="19"/>
      <c r="O885" s="20"/>
      <c r="P885" s="21"/>
      <c r="Q885" s="21"/>
      <c r="R885" s="21"/>
      <c r="S885" s="21"/>
    </row>
    <row r="886" spans="14:19" x14ac:dyDescent="0.2">
      <c r="N886" s="19"/>
      <c r="O886" s="20"/>
      <c r="P886" s="21"/>
      <c r="Q886" s="21"/>
      <c r="R886" s="21"/>
      <c r="S886" s="21"/>
    </row>
    <row r="887" spans="14:19" x14ac:dyDescent="0.2">
      <c r="N887" s="19"/>
      <c r="O887" s="20"/>
      <c r="P887" s="21"/>
      <c r="Q887" s="21"/>
      <c r="R887" s="21"/>
      <c r="S887" s="21"/>
    </row>
    <row r="888" spans="14:19" x14ac:dyDescent="0.2">
      <c r="N888" s="19"/>
      <c r="O888" s="20"/>
      <c r="P888" s="21"/>
      <c r="Q888" s="21"/>
      <c r="R888" s="21"/>
      <c r="S888" s="21"/>
    </row>
    <row r="889" spans="14:19" x14ac:dyDescent="0.2">
      <c r="N889" s="19"/>
      <c r="O889" s="20"/>
      <c r="P889" s="21"/>
      <c r="Q889" s="21"/>
      <c r="R889" s="21"/>
      <c r="S889" s="21"/>
    </row>
    <row r="890" spans="14:19" x14ac:dyDescent="0.2">
      <c r="N890" s="19"/>
      <c r="O890" s="20"/>
      <c r="P890" s="21"/>
      <c r="Q890" s="21"/>
      <c r="R890" s="21"/>
      <c r="S890" s="21"/>
    </row>
    <row r="891" spans="14:19" x14ac:dyDescent="0.2">
      <c r="N891" s="19"/>
      <c r="O891" s="20"/>
      <c r="P891" s="21"/>
      <c r="Q891" s="21"/>
      <c r="R891" s="21"/>
      <c r="S891" s="21"/>
    </row>
    <row r="892" spans="14:19" x14ac:dyDescent="0.2">
      <c r="N892" s="19"/>
      <c r="O892" s="20"/>
      <c r="P892" s="21"/>
      <c r="Q892" s="21"/>
      <c r="R892" s="21"/>
      <c r="S892" s="21"/>
    </row>
    <row r="893" spans="14:19" x14ac:dyDescent="0.2">
      <c r="N893" s="19"/>
      <c r="O893" s="20"/>
      <c r="P893" s="21"/>
      <c r="Q893" s="21"/>
      <c r="R893" s="21"/>
      <c r="S893" s="21"/>
    </row>
    <row r="894" spans="14:19" x14ac:dyDescent="0.2">
      <c r="N894" s="19"/>
      <c r="O894" s="20"/>
      <c r="P894" s="21"/>
      <c r="Q894" s="21"/>
      <c r="R894" s="21"/>
      <c r="S894" s="21"/>
    </row>
    <row r="895" spans="14:19" x14ac:dyDescent="0.2">
      <c r="N895" s="19"/>
      <c r="O895" s="20"/>
      <c r="P895" s="21"/>
      <c r="Q895" s="21"/>
      <c r="R895" s="21"/>
      <c r="S895" s="21"/>
    </row>
    <row r="896" spans="14:19" x14ac:dyDescent="0.2">
      <c r="N896" s="19"/>
      <c r="O896" s="20"/>
      <c r="P896" s="21"/>
      <c r="Q896" s="21"/>
      <c r="R896" s="21"/>
      <c r="S896" s="21"/>
    </row>
    <row r="897" spans="14:19" x14ac:dyDescent="0.2">
      <c r="N897" s="19"/>
      <c r="O897" s="20"/>
      <c r="P897" s="21"/>
      <c r="Q897" s="21"/>
      <c r="R897" s="21"/>
      <c r="S897" s="21"/>
    </row>
    <row r="898" spans="14:19" x14ac:dyDescent="0.2">
      <c r="N898" s="19"/>
      <c r="O898" s="20"/>
      <c r="P898" s="21"/>
      <c r="Q898" s="21"/>
      <c r="R898" s="21"/>
      <c r="S898" s="21"/>
    </row>
    <row r="899" spans="14:19" x14ac:dyDescent="0.2">
      <c r="N899" s="19"/>
      <c r="O899" s="20"/>
      <c r="P899" s="21"/>
      <c r="Q899" s="21"/>
      <c r="R899" s="21"/>
      <c r="S899" s="21"/>
    </row>
    <row r="900" spans="14:19" x14ac:dyDescent="0.2">
      <c r="N900" s="19"/>
      <c r="O900" s="20"/>
      <c r="P900" s="21"/>
      <c r="Q900" s="21"/>
      <c r="R900" s="21"/>
      <c r="S900" s="21"/>
    </row>
    <row r="901" spans="14:19" x14ac:dyDescent="0.2">
      <c r="N901" s="19"/>
      <c r="O901" s="20"/>
      <c r="P901" s="21"/>
      <c r="Q901" s="21"/>
      <c r="R901" s="21"/>
      <c r="S901" s="21"/>
    </row>
    <row r="902" spans="14:19" x14ac:dyDescent="0.2">
      <c r="N902" s="19"/>
      <c r="O902" s="20"/>
      <c r="P902" s="21"/>
      <c r="Q902" s="21"/>
      <c r="R902" s="21"/>
      <c r="S902" s="21"/>
    </row>
    <row r="903" spans="14:19" x14ac:dyDescent="0.2">
      <c r="N903" s="19"/>
      <c r="O903" s="20"/>
      <c r="P903" s="21"/>
      <c r="Q903" s="21"/>
      <c r="R903" s="21"/>
      <c r="S903" s="21"/>
    </row>
    <row r="904" spans="14:19" x14ac:dyDescent="0.2">
      <c r="N904" s="19"/>
      <c r="O904" s="20"/>
      <c r="P904" s="21"/>
      <c r="Q904" s="21"/>
      <c r="R904" s="21"/>
      <c r="S904" s="21"/>
    </row>
    <row r="905" spans="14:19" x14ac:dyDescent="0.2">
      <c r="N905" s="19"/>
      <c r="O905" s="20"/>
      <c r="P905" s="21"/>
      <c r="Q905" s="21"/>
      <c r="R905" s="21"/>
      <c r="S905" s="21"/>
    </row>
    <row r="906" spans="14:19" x14ac:dyDescent="0.2">
      <c r="N906" s="19"/>
      <c r="O906" s="20"/>
      <c r="P906" s="21"/>
      <c r="Q906" s="21"/>
      <c r="R906" s="21"/>
      <c r="S906" s="21"/>
    </row>
    <row r="907" spans="14:19" x14ac:dyDescent="0.2">
      <c r="N907" s="19"/>
      <c r="O907" s="20"/>
      <c r="P907" s="21"/>
      <c r="Q907" s="21"/>
      <c r="R907" s="21"/>
      <c r="S907" s="21"/>
    </row>
    <row r="908" spans="14:19" x14ac:dyDescent="0.2">
      <c r="N908" s="19"/>
      <c r="O908" s="20"/>
      <c r="P908" s="21"/>
      <c r="Q908" s="21"/>
      <c r="R908" s="21"/>
      <c r="S908" s="21"/>
    </row>
    <row r="909" spans="14:19" x14ac:dyDescent="0.2">
      <c r="N909" s="19"/>
      <c r="O909" s="20"/>
      <c r="P909" s="21"/>
      <c r="Q909" s="21"/>
      <c r="R909" s="21"/>
      <c r="S909" s="21"/>
    </row>
    <row r="910" spans="14:19" x14ac:dyDescent="0.2">
      <c r="N910" s="19"/>
      <c r="O910" s="20"/>
      <c r="P910" s="21"/>
      <c r="Q910" s="21"/>
      <c r="R910" s="21"/>
      <c r="S910" s="21"/>
    </row>
    <row r="911" spans="14:19" x14ac:dyDescent="0.2">
      <c r="N911" s="19"/>
      <c r="O911" s="20"/>
      <c r="P911" s="21"/>
      <c r="Q911" s="21"/>
      <c r="R911" s="21"/>
      <c r="S911" s="21"/>
    </row>
    <row r="912" spans="14:19" x14ac:dyDescent="0.2">
      <c r="N912" s="19"/>
      <c r="O912" s="20"/>
      <c r="P912" s="21"/>
      <c r="Q912" s="21"/>
      <c r="R912" s="21"/>
      <c r="S912" s="21"/>
    </row>
    <row r="913" spans="14:19" x14ac:dyDescent="0.2">
      <c r="N913" s="19"/>
      <c r="O913" s="20"/>
      <c r="P913" s="21"/>
      <c r="Q913" s="21"/>
      <c r="R913" s="21"/>
      <c r="S913" s="21"/>
    </row>
    <row r="914" spans="14:19" x14ac:dyDescent="0.2">
      <c r="N914" s="19"/>
      <c r="O914" s="20"/>
      <c r="P914" s="21"/>
      <c r="Q914" s="21"/>
      <c r="R914" s="21"/>
      <c r="S914" s="21"/>
    </row>
    <row r="915" spans="14:19" x14ac:dyDescent="0.2">
      <c r="N915" s="19"/>
      <c r="O915" s="20"/>
      <c r="P915" s="21"/>
      <c r="Q915" s="21"/>
      <c r="R915" s="21"/>
      <c r="S915" s="21"/>
    </row>
    <row r="916" spans="14:19" x14ac:dyDescent="0.2">
      <c r="N916" s="19"/>
      <c r="O916" s="20"/>
      <c r="P916" s="21"/>
      <c r="Q916" s="21"/>
      <c r="R916" s="21"/>
      <c r="S916" s="21"/>
    </row>
    <row r="917" spans="14:19" x14ac:dyDescent="0.2">
      <c r="N917" s="19"/>
      <c r="O917" s="20"/>
      <c r="P917" s="21"/>
      <c r="Q917" s="21"/>
      <c r="R917" s="21"/>
      <c r="S917" s="21"/>
    </row>
    <row r="918" spans="14:19" x14ac:dyDescent="0.2">
      <c r="N918" s="19"/>
      <c r="O918" s="20"/>
      <c r="P918" s="21"/>
      <c r="Q918" s="21"/>
      <c r="R918" s="21"/>
      <c r="S918" s="21"/>
    </row>
    <row r="919" spans="14:19" x14ac:dyDescent="0.2">
      <c r="N919" s="19"/>
      <c r="O919" s="20"/>
      <c r="P919" s="21"/>
      <c r="Q919" s="21"/>
      <c r="R919" s="21"/>
      <c r="S919" s="21"/>
    </row>
    <row r="920" spans="14:19" x14ac:dyDescent="0.2">
      <c r="N920" s="19"/>
      <c r="O920" s="20"/>
      <c r="P920" s="21"/>
      <c r="Q920" s="21"/>
      <c r="R920" s="21"/>
      <c r="S920" s="21"/>
    </row>
    <row r="921" spans="14:19" x14ac:dyDescent="0.2">
      <c r="N921" s="19"/>
      <c r="O921" s="20"/>
      <c r="P921" s="21"/>
      <c r="Q921" s="21"/>
      <c r="R921" s="21"/>
      <c r="S921" s="21"/>
    </row>
    <row r="922" spans="14:19" x14ac:dyDescent="0.2">
      <c r="N922" s="19"/>
      <c r="O922" s="20"/>
      <c r="P922" s="21"/>
      <c r="Q922" s="21"/>
      <c r="R922" s="21"/>
      <c r="S922" s="21"/>
    </row>
    <row r="923" spans="14:19" x14ac:dyDescent="0.2">
      <c r="N923" s="19"/>
      <c r="O923" s="20"/>
      <c r="P923" s="21"/>
      <c r="Q923" s="21"/>
      <c r="R923" s="21"/>
      <c r="S923" s="21"/>
    </row>
    <row r="924" spans="14:19" x14ac:dyDescent="0.2">
      <c r="N924" s="19"/>
      <c r="O924" s="20"/>
      <c r="P924" s="21"/>
      <c r="Q924" s="21"/>
      <c r="R924" s="21"/>
      <c r="S924" s="21"/>
    </row>
    <row r="925" spans="14:19" x14ac:dyDescent="0.2">
      <c r="N925" s="19"/>
      <c r="O925" s="20"/>
      <c r="P925" s="21"/>
      <c r="Q925" s="21"/>
      <c r="R925" s="21"/>
      <c r="S925" s="21"/>
    </row>
    <row r="926" spans="14:19" x14ac:dyDescent="0.2">
      <c r="N926" s="19"/>
      <c r="O926" s="20"/>
      <c r="P926" s="21"/>
      <c r="Q926" s="21"/>
      <c r="R926" s="21"/>
      <c r="S926" s="21"/>
    </row>
    <row r="927" spans="14:19" x14ac:dyDescent="0.2">
      <c r="N927" s="19"/>
      <c r="O927" s="20"/>
      <c r="P927" s="21"/>
      <c r="Q927" s="21"/>
      <c r="R927" s="21"/>
      <c r="S927" s="21"/>
    </row>
    <row r="928" spans="14:19" x14ac:dyDescent="0.2">
      <c r="N928" s="19"/>
      <c r="O928" s="20"/>
      <c r="P928" s="21"/>
      <c r="Q928" s="21"/>
      <c r="R928" s="21"/>
      <c r="S928" s="21"/>
    </row>
    <row r="929" spans="14:19" x14ac:dyDescent="0.2">
      <c r="N929" s="26"/>
      <c r="O929" s="27"/>
      <c r="P929" s="28"/>
      <c r="Q929" s="28"/>
      <c r="R929" s="28"/>
      <c r="S929" s="28"/>
    </row>
    <row r="930" spans="14:19" x14ac:dyDescent="0.2">
      <c r="N930" s="32"/>
      <c r="O930" s="33"/>
      <c r="P930" s="34"/>
      <c r="Q930" s="34"/>
      <c r="R930" s="34"/>
      <c r="S930" s="34"/>
    </row>
    <row r="931" spans="14:19" x14ac:dyDescent="0.2">
      <c r="N931" s="19"/>
      <c r="O931" s="20"/>
      <c r="P931" s="21"/>
      <c r="Q931" s="21"/>
      <c r="R931" s="21"/>
      <c r="S931" s="21"/>
    </row>
    <row r="932" spans="14:19" x14ac:dyDescent="0.2">
      <c r="N932" s="19"/>
      <c r="O932" s="20"/>
      <c r="P932" s="21"/>
      <c r="Q932" s="21"/>
      <c r="R932" s="21"/>
      <c r="S932" s="21"/>
    </row>
    <row r="933" spans="14:19" x14ac:dyDescent="0.2">
      <c r="N933" s="19"/>
      <c r="O933" s="20"/>
      <c r="P933" s="21"/>
      <c r="Q933" s="21"/>
      <c r="R933" s="21"/>
      <c r="S933" s="21"/>
    </row>
    <row r="934" spans="14:19" x14ac:dyDescent="0.2">
      <c r="N934" s="19"/>
      <c r="O934" s="20"/>
      <c r="P934" s="21"/>
      <c r="Q934" s="21"/>
      <c r="R934" s="21"/>
      <c r="S934" s="21"/>
    </row>
    <row r="935" spans="14:19" x14ac:dyDescent="0.2">
      <c r="N935" s="19"/>
      <c r="O935" s="20"/>
      <c r="P935" s="21"/>
      <c r="Q935" s="21"/>
      <c r="R935" s="21"/>
      <c r="S935" s="21"/>
    </row>
    <row r="936" spans="14:19" x14ac:dyDescent="0.2">
      <c r="N936" s="19"/>
      <c r="O936" s="20"/>
      <c r="P936" s="21"/>
      <c r="Q936" s="21"/>
      <c r="R936" s="21"/>
      <c r="S936" s="21"/>
    </row>
    <row r="937" spans="14:19" x14ac:dyDescent="0.2">
      <c r="N937" s="36"/>
      <c r="O937" s="37"/>
      <c r="P937" s="38"/>
      <c r="Q937" s="38"/>
      <c r="R937" s="38"/>
      <c r="S937" s="38"/>
    </row>
    <row r="938" spans="14:19" x14ac:dyDescent="0.2">
      <c r="N938" s="19"/>
      <c r="O938" s="20"/>
      <c r="P938" s="21"/>
      <c r="Q938" s="21"/>
      <c r="R938" s="21"/>
      <c r="S938" s="21"/>
    </row>
    <row r="939" spans="14:19" x14ac:dyDescent="0.2">
      <c r="N939" s="19"/>
      <c r="O939" s="20"/>
      <c r="P939" s="21"/>
      <c r="Q939" s="21"/>
      <c r="R939" s="21"/>
      <c r="S939" s="21"/>
    </row>
    <row r="940" spans="14:19" x14ac:dyDescent="0.2">
      <c r="N940" s="19"/>
      <c r="O940" s="20"/>
      <c r="P940" s="21"/>
      <c r="Q940" s="21"/>
      <c r="R940" s="21"/>
      <c r="S940" s="21"/>
    </row>
    <row r="941" spans="14:19" x14ac:dyDescent="0.2">
      <c r="N941" s="19"/>
      <c r="O941" s="20"/>
      <c r="P941" s="21"/>
      <c r="Q941" s="21"/>
      <c r="R941" s="21"/>
      <c r="S941" s="21"/>
    </row>
    <row r="942" spans="14:19" x14ac:dyDescent="0.2">
      <c r="N942" s="19"/>
      <c r="O942" s="20"/>
      <c r="P942" s="21"/>
      <c r="Q942" s="21"/>
      <c r="R942" s="21"/>
      <c r="S942" s="21"/>
    </row>
    <row r="943" spans="14:19" x14ac:dyDescent="0.2">
      <c r="N943" s="19"/>
      <c r="O943" s="20"/>
      <c r="P943" s="21"/>
      <c r="Q943" s="21"/>
      <c r="R943" s="21"/>
      <c r="S943" s="21"/>
    </row>
    <row r="944" spans="14:19" x14ac:dyDescent="0.2">
      <c r="N944" s="19"/>
      <c r="O944" s="20"/>
      <c r="P944" s="21"/>
      <c r="Q944" s="21"/>
      <c r="R944" s="21"/>
      <c r="S944" s="21"/>
    </row>
    <row r="945" spans="14:19" x14ac:dyDescent="0.2">
      <c r="N945" s="19"/>
      <c r="O945" s="20"/>
      <c r="P945" s="21"/>
      <c r="Q945" s="21"/>
      <c r="R945" s="21"/>
      <c r="S945" s="21"/>
    </row>
    <row r="946" spans="14:19" x14ac:dyDescent="0.2">
      <c r="N946" s="19"/>
      <c r="O946" s="20"/>
      <c r="P946" s="21"/>
      <c r="Q946" s="21"/>
      <c r="R946" s="21"/>
      <c r="S946" s="21"/>
    </row>
    <row r="947" spans="14:19" x14ac:dyDescent="0.2">
      <c r="N947" s="19"/>
      <c r="O947" s="20"/>
      <c r="P947" s="21"/>
      <c r="Q947" s="21"/>
      <c r="R947" s="21"/>
      <c r="S947" s="21"/>
    </row>
    <row r="948" spans="14:19" x14ac:dyDescent="0.2">
      <c r="N948" s="19"/>
      <c r="O948" s="20"/>
      <c r="P948" s="21"/>
      <c r="Q948" s="21"/>
      <c r="R948" s="21"/>
      <c r="S948" s="21"/>
    </row>
    <row r="949" spans="14:19" x14ac:dyDescent="0.2">
      <c r="N949" s="19"/>
      <c r="O949" s="20"/>
      <c r="P949" s="21"/>
      <c r="Q949" s="21"/>
      <c r="R949" s="21"/>
      <c r="S949" s="21"/>
    </row>
    <row r="950" spans="14:19" x14ac:dyDescent="0.2">
      <c r="N950" s="19"/>
      <c r="O950" s="20"/>
      <c r="P950" s="21"/>
      <c r="Q950" s="21"/>
      <c r="R950" s="21"/>
      <c r="S950" s="21"/>
    </row>
    <row r="951" spans="14:19" x14ac:dyDescent="0.2">
      <c r="N951" s="19"/>
      <c r="O951" s="20"/>
      <c r="P951" s="21"/>
      <c r="Q951" s="21"/>
      <c r="R951" s="21"/>
      <c r="S951" s="21"/>
    </row>
    <row r="952" spans="14:19" x14ac:dyDescent="0.2">
      <c r="N952" s="19"/>
      <c r="O952" s="20"/>
      <c r="P952" s="21"/>
      <c r="Q952" s="21"/>
      <c r="R952" s="21"/>
      <c r="S952" s="21"/>
    </row>
    <row r="953" spans="14:19" x14ac:dyDescent="0.2">
      <c r="N953" s="19"/>
      <c r="O953" s="20"/>
      <c r="P953" s="21"/>
      <c r="Q953" s="21"/>
      <c r="R953" s="21"/>
      <c r="S953" s="21"/>
    </row>
    <row r="954" spans="14:19" x14ac:dyDescent="0.2">
      <c r="N954" s="19"/>
      <c r="O954" s="20"/>
      <c r="P954" s="21"/>
      <c r="Q954" s="21"/>
      <c r="R954" s="21"/>
      <c r="S954" s="21"/>
    </row>
    <row r="955" spans="14:19" x14ac:dyDescent="0.2">
      <c r="N955" s="19"/>
      <c r="O955" s="20"/>
      <c r="P955" s="21"/>
      <c r="Q955" s="21"/>
      <c r="R955" s="21"/>
      <c r="S955" s="21"/>
    </row>
    <row r="956" spans="14:19" x14ac:dyDescent="0.2">
      <c r="N956" s="19"/>
      <c r="O956" s="20"/>
      <c r="P956" s="21"/>
      <c r="Q956" s="21"/>
      <c r="R956" s="21"/>
      <c r="S956" s="21"/>
    </row>
    <row r="957" spans="14:19" x14ac:dyDescent="0.2">
      <c r="N957" s="19"/>
      <c r="O957" s="20"/>
      <c r="P957" s="21"/>
      <c r="Q957" s="21"/>
      <c r="R957" s="21"/>
      <c r="S957" s="21"/>
    </row>
    <row r="958" spans="14:19" x14ac:dyDescent="0.2">
      <c r="N958" s="19"/>
      <c r="O958" s="20"/>
      <c r="P958" s="21"/>
      <c r="Q958" s="21"/>
      <c r="R958" s="21"/>
      <c r="S958" s="21"/>
    </row>
    <row r="959" spans="14:19" x14ac:dyDescent="0.2">
      <c r="N959" s="19"/>
      <c r="O959" s="20"/>
      <c r="P959" s="21"/>
      <c r="Q959" s="21"/>
      <c r="R959" s="21"/>
      <c r="S959" s="21"/>
    </row>
    <row r="960" spans="14:19" x14ac:dyDescent="0.2">
      <c r="N960" s="19"/>
      <c r="O960" s="20"/>
      <c r="P960" s="21"/>
      <c r="Q960" s="21"/>
      <c r="R960" s="21"/>
      <c r="S960" s="21"/>
    </row>
    <row r="961" spans="14:19" x14ac:dyDescent="0.2">
      <c r="N961" s="19"/>
      <c r="O961" s="20"/>
      <c r="P961" s="21"/>
      <c r="Q961" s="21"/>
      <c r="R961" s="21"/>
      <c r="S961" s="21"/>
    </row>
    <row r="962" spans="14:19" x14ac:dyDescent="0.2">
      <c r="N962" s="19"/>
      <c r="O962" s="20"/>
      <c r="P962" s="21"/>
      <c r="Q962" s="21"/>
      <c r="R962" s="21"/>
      <c r="S962" s="21"/>
    </row>
    <row r="963" spans="14:19" x14ac:dyDescent="0.2">
      <c r="N963" s="19"/>
      <c r="O963" s="20"/>
      <c r="P963" s="21"/>
      <c r="Q963" s="21"/>
      <c r="R963" s="21"/>
      <c r="S963" s="21"/>
    </row>
    <row r="964" spans="14:19" x14ac:dyDescent="0.2">
      <c r="N964" s="19"/>
      <c r="O964" s="20"/>
      <c r="P964" s="21"/>
      <c r="Q964" s="21"/>
      <c r="R964" s="21"/>
      <c r="S964" s="21"/>
    </row>
    <row r="965" spans="14:19" x14ac:dyDescent="0.2">
      <c r="N965" s="19"/>
      <c r="O965" s="20"/>
      <c r="P965" s="21"/>
      <c r="Q965" s="21"/>
      <c r="R965" s="21"/>
      <c r="S965" s="21"/>
    </row>
    <row r="966" spans="14:19" x14ac:dyDescent="0.2">
      <c r="N966" s="19"/>
      <c r="O966" s="20"/>
      <c r="P966" s="21"/>
      <c r="Q966" s="21"/>
      <c r="R966" s="21"/>
      <c r="S966" s="21"/>
    </row>
    <row r="967" spans="14:19" x14ac:dyDescent="0.2">
      <c r="N967" s="19"/>
      <c r="O967" s="20"/>
      <c r="P967" s="21"/>
      <c r="Q967" s="21"/>
      <c r="R967" s="21"/>
      <c r="S967" s="21"/>
    </row>
    <row r="968" spans="14:19" x14ac:dyDescent="0.2">
      <c r="N968" s="19"/>
      <c r="O968" s="20"/>
      <c r="P968" s="21"/>
      <c r="Q968" s="21"/>
      <c r="R968" s="21"/>
      <c r="S968" s="21"/>
    </row>
    <row r="969" spans="14:19" x14ac:dyDescent="0.2">
      <c r="N969" s="19"/>
      <c r="O969" s="20"/>
      <c r="P969" s="21"/>
      <c r="Q969" s="21"/>
      <c r="R969" s="21"/>
      <c r="S969" s="21"/>
    </row>
    <row r="970" spans="14:19" x14ac:dyDescent="0.2">
      <c r="N970" s="19"/>
      <c r="O970" s="20"/>
      <c r="P970" s="21"/>
      <c r="Q970" s="21"/>
      <c r="R970" s="21"/>
      <c r="S970" s="21"/>
    </row>
    <row r="971" spans="14:19" x14ac:dyDescent="0.2">
      <c r="N971" s="19"/>
      <c r="O971" s="20"/>
      <c r="P971" s="21"/>
      <c r="Q971" s="21"/>
      <c r="R971" s="21"/>
      <c r="S971" s="21"/>
    </row>
    <row r="972" spans="14:19" x14ac:dyDescent="0.2">
      <c r="N972" s="19"/>
      <c r="O972" s="20"/>
      <c r="P972" s="21"/>
      <c r="Q972" s="21"/>
      <c r="R972" s="21"/>
      <c r="S972" s="21"/>
    </row>
    <row r="973" spans="14:19" x14ac:dyDescent="0.2">
      <c r="N973" s="39"/>
      <c r="O973" s="40"/>
      <c r="P973" s="41"/>
      <c r="Q973" s="41"/>
      <c r="R973" s="41"/>
      <c r="S973" s="41"/>
    </row>
    <row r="974" spans="14:19" x14ac:dyDescent="0.2">
      <c r="N974" s="19"/>
      <c r="O974" s="20"/>
      <c r="P974" s="21"/>
      <c r="Q974" s="21"/>
      <c r="R974" s="21"/>
      <c r="S974" s="21"/>
    </row>
    <row r="975" spans="14:19" x14ac:dyDescent="0.2">
      <c r="N975" s="19"/>
      <c r="O975" s="20"/>
      <c r="P975" s="21"/>
      <c r="Q975" s="21"/>
      <c r="R975" s="21"/>
      <c r="S975" s="21"/>
    </row>
    <row r="976" spans="14:19" x14ac:dyDescent="0.2">
      <c r="N976" s="19"/>
      <c r="O976" s="20"/>
      <c r="P976" s="21"/>
      <c r="Q976" s="21"/>
      <c r="R976" s="21"/>
      <c r="S976" s="21"/>
    </row>
    <row r="977" spans="14:19" x14ac:dyDescent="0.2">
      <c r="N977" s="19"/>
      <c r="O977" s="20"/>
      <c r="P977" s="21"/>
      <c r="Q977" s="21"/>
      <c r="R977" s="21"/>
      <c r="S977" s="21"/>
    </row>
    <row r="978" spans="14:19" x14ac:dyDescent="0.2">
      <c r="N978" s="19"/>
      <c r="O978" s="20"/>
      <c r="P978" s="21"/>
      <c r="Q978" s="21"/>
      <c r="R978" s="21"/>
      <c r="S978" s="21"/>
    </row>
    <row r="979" spans="14:19" x14ac:dyDescent="0.2">
      <c r="N979" s="19"/>
      <c r="O979" s="20"/>
      <c r="P979" s="21"/>
      <c r="Q979" s="21"/>
      <c r="R979" s="21"/>
      <c r="S979" s="21"/>
    </row>
    <row r="980" spans="14:19" x14ac:dyDescent="0.2">
      <c r="N980" s="19"/>
      <c r="O980" s="20"/>
      <c r="P980" s="21"/>
      <c r="Q980" s="21"/>
      <c r="R980" s="21"/>
      <c r="S980" s="21"/>
    </row>
    <row r="981" spans="14:19" x14ac:dyDescent="0.2">
      <c r="N981" s="19"/>
      <c r="O981" s="20"/>
      <c r="P981" s="21"/>
      <c r="Q981" s="21"/>
      <c r="R981" s="21"/>
      <c r="S981" s="21"/>
    </row>
    <row r="982" spans="14:19" x14ac:dyDescent="0.2">
      <c r="N982" s="19"/>
      <c r="O982" s="20"/>
      <c r="P982" s="21"/>
      <c r="Q982" s="21"/>
      <c r="R982" s="21"/>
      <c r="S982" s="21"/>
    </row>
    <row r="983" spans="14:19" x14ac:dyDescent="0.2">
      <c r="N983" s="19"/>
      <c r="O983" s="20"/>
      <c r="P983" s="21"/>
      <c r="Q983" s="21"/>
      <c r="R983" s="21"/>
      <c r="S983" s="21"/>
    </row>
    <row r="984" spans="14:19" x14ac:dyDescent="0.2">
      <c r="N984" s="19"/>
      <c r="O984" s="20"/>
      <c r="P984" s="21"/>
      <c r="Q984" s="21"/>
      <c r="R984" s="21"/>
      <c r="S984" s="21"/>
    </row>
    <row r="985" spans="14:19" x14ac:dyDescent="0.2">
      <c r="N985" s="19"/>
      <c r="O985" s="20"/>
      <c r="P985" s="21"/>
      <c r="Q985" s="21"/>
      <c r="R985" s="21"/>
      <c r="S985" s="21"/>
    </row>
    <row r="986" spans="14:19" x14ac:dyDescent="0.2">
      <c r="N986" s="19"/>
      <c r="O986" s="20"/>
      <c r="P986" s="21"/>
      <c r="Q986" s="21"/>
      <c r="R986" s="21"/>
      <c r="S986" s="21"/>
    </row>
    <row r="987" spans="14:19" x14ac:dyDescent="0.2">
      <c r="N987" s="19"/>
      <c r="O987" s="20"/>
      <c r="P987" s="21"/>
      <c r="Q987" s="21"/>
      <c r="R987" s="21"/>
      <c r="S987" s="21"/>
    </row>
    <row r="988" spans="14:19" x14ac:dyDescent="0.2">
      <c r="N988" s="19"/>
      <c r="O988" s="20"/>
      <c r="P988" s="21"/>
      <c r="Q988" s="21"/>
      <c r="R988" s="21"/>
      <c r="S988" s="21"/>
    </row>
    <row r="989" spans="14:19" x14ac:dyDescent="0.2">
      <c r="N989" s="19"/>
      <c r="O989" s="20"/>
      <c r="P989" s="21"/>
      <c r="Q989" s="21"/>
      <c r="R989" s="21"/>
      <c r="S989" s="21"/>
    </row>
    <row r="990" spans="14:19" x14ac:dyDescent="0.2">
      <c r="N990" s="19"/>
      <c r="O990" s="20"/>
      <c r="P990" s="21"/>
      <c r="Q990" s="21"/>
      <c r="R990" s="21"/>
      <c r="S990" s="21"/>
    </row>
    <row r="991" spans="14:19" x14ac:dyDescent="0.2">
      <c r="N991" s="19"/>
      <c r="O991" s="20"/>
      <c r="P991" s="21"/>
      <c r="Q991" s="21"/>
      <c r="R991" s="21"/>
      <c r="S991" s="21"/>
    </row>
    <row r="992" spans="14:19" x14ac:dyDescent="0.2">
      <c r="N992" s="19"/>
      <c r="O992" s="20"/>
      <c r="P992" s="21"/>
      <c r="Q992" s="21"/>
      <c r="R992" s="21"/>
      <c r="S992" s="21"/>
    </row>
    <row r="993" spans="14:19" x14ac:dyDescent="0.2">
      <c r="N993" s="19"/>
      <c r="O993" s="20"/>
      <c r="P993" s="21"/>
      <c r="Q993" s="21"/>
      <c r="R993" s="21"/>
      <c r="S993" s="21"/>
    </row>
    <row r="994" spans="14:19" x14ac:dyDescent="0.2">
      <c r="N994" s="19"/>
      <c r="O994" s="20"/>
      <c r="P994" s="21"/>
      <c r="Q994" s="21"/>
      <c r="R994" s="21"/>
      <c r="S994" s="21"/>
    </row>
    <row r="995" spans="14:19" x14ac:dyDescent="0.2">
      <c r="N995" s="19"/>
      <c r="O995" s="20"/>
      <c r="P995" s="21"/>
      <c r="Q995" s="21"/>
      <c r="R995" s="21"/>
      <c r="S995" s="21"/>
    </row>
    <row r="996" spans="14:19" x14ac:dyDescent="0.2">
      <c r="N996" s="19"/>
      <c r="O996" s="20"/>
      <c r="P996" s="21"/>
      <c r="Q996" s="21"/>
      <c r="R996" s="21"/>
      <c r="S996" s="21"/>
    </row>
    <row r="997" spans="14:19" x14ac:dyDescent="0.2">
      <c r="N997" s="19"/>
      <c r="O997" s="20"/>
      <c r="P997" s="21"/>
      <c r="Q997" s="21"/>
      <c r="R997" s="21"/>
      <c r="S997" s="21"/>
    </row>
    <row r="998" spans="14:19" x14ac:dyDescent="0.2">
      <c r="N998" s="19"/>
      <c r="O998" s="20"/>
      <c r="P998" s="21"/>
      <c r="Q998" s="21"/>
      <c r="R998" s="21"/>
      <c r="S998" s="21"/>
    </row>
    <row r="999" spans="14:19" x14ac:dyDescent="0.2">
      <c r="N999" s="19"/>
      <c r="O999" s="20"/>
      <c r="P999" s="21"/>
      <c r="Q999" s="21"/>
      <c r="R999" s="21"/>
      <c r="S999" s="21"/>
    </row>
    <row r="1000" spans="14:19" x14ac:dyDescent="0.2">
      <c r="N1000" s="19"/>
      <c r="O1000" s="20"/>
      <c r="P1000" s="21"/>
      <c r="Q1000" s="21"/>
      <c r="R1000" s="21"/>
      <c r="S1000" s="21"/>
    </row>
    <row r="1001" spans="14:19" x14ac:dyDescent="0.2">
      <c r="N1001" s="19"/>
      <c r="O1001" s="20"/>
      <c r="P1001" s="21"/>
      <c r="Q1001" s="21"/>
      <c r="R1001" s="21"/>
      <c r="S1001" s="21"/>
    </row>
    <row r="1002" spans="14:19" x14ac:dyDescent="0.2">
      <c r="N1002" s="19"/>
      <c r="O1002" s="20"/>
      <c r="P1002" s="21"/>
      <c r="Q1002" s="21"/>
      <c r="R1002" s="21"/>
      <c r="S1002" s="21"/>
    </row>
    <row r="1003" spans="14:19" x14ac:dyDescent="0.2">
      <c r="N1003" s="19"/>
      <c r="O1003" s="20"/>
      <c r="P1003" s="21"/>
      <c r="Q1003" s="21"/>
      <c r="R1003" s="21"/>
      <c r="S1003" s="21"/>
    </row>
    <row r="1004" spans="14:19" x14ac:dyDescent="0.2">
      <c r="N1004" s="19"/>
      <c r="O1004" s="20"/>
      <c r="P1004" s="21"/>
      <c r="Q1004" s="21"/>
      <c r="R1004" s="21"/>
      <c r="S1004" s="21"/>
    </row>
    <row r="1005" spans="14:19" x14ac:dyDescent="0.2">
      <c r="N1005" s="19"/>
      <c r="O1005" s="20"/>
      <c r="P1005" s="21"/>
      <c r="Q1005" s="21"/>
      <c r="R1005" s="21"/>
      <c r="S1005" s="21"/>
    </row>
    <row r="1006" spans="14:19" x14ac:dyDescent="0.2">
      <c r="N1006" s="19"/>
      <c r="O1006" s="20"/>
      <c r="P1006" s="21"/>
      <c r="Q1006" s="21"/>
      <c r="R1006" s="21"/>
      <c r="S1006" s="21"/>
    </row>
    <row r="1007" spans="14:19" x14ac:dyDescent="0.2">
      <c r="N1007" s="19"/>
      <c r="O1007" s="20"/>
      <c r="P1007" s="21"/>
      <c r="Q1007" s="21"/>
      <c r="R1007" s="21"/>
      <c r="S1007" s="21"/>
    </row>
    <row r="1008" spans="14:19" x14ac:dyDescent="0.2">
      <c r="N1008" s="19"/>
      <c r="O1008" s="20"/>
      <c r="P1008" s="21"/>
      <c r="Q1008" s="21"/>
      <c r="R1008" s="21"/>
      <c r="S1008" s="21"/>
    </row>
    <row r="1009" spans="14:19" x14ac:dyDescent="0.2">
      <c r="N1009" s="43"/>
      <c r="O1009" s="44"/>
      <c r="P1009" s="45"/>
      <c r="Q1009" s="45"/>
      <c r="R1009" s="45"/>
      <c r="S1009" s="45"/>
    </row>
    <row r="1010" spans="14:19" x14ac:dyDescent="0.2">
      <c r="N1010" s="19"/>
      <c r="O1010" s="20"/>
      <c r="P1010" s="21"/>
      <c r="Q1010" s="21"/>
      <c r="R1010" s="21"/>
      <c r="S1010" s="21"/>
    </row>
    <row r="1011" spans="14:19" x14ac:dyDescent="0.2">
      <c r="N1011" s="19"/>
      <c r="O1011" s="20"/>
      <c r="P1011" s="21"/>
      <c r="Q1011" s="21"/>
      <c r="R1011" s="21"/>
      <c r="S1011" s="21"/>
    </row>
    <row r="1012" spans="14:19" x14ac:dyDescent="0.2">
      <c r="N1012" s="19"/>
      <c r="O1012" s="20"/>
      <c r="P1012" s="21"/>
      <c r="Q1012" s="21"/>
      <c r="R1012" s="21"/>
      <c r="S1012" s="21"/>
    </row>
    <row r="1013" spans="14:19" x14ac:dyDescent="0.2">
      <c r="N1013" s="19"/>
      <c r="O1013" s="20"/>
      <c r="P1013" s="21"/>
      <c r="Q1013" s="21"/>
      <c r="R1013" s="21"/>
      <c r="S1013" s="21"/>
    </row>
    <row r="1014" spans="14:19" x14ac:dyDescent="0.2">
      <c r="N1014" s="19"/>
      <c r="O1014" s="20"/>
      <c r="P1014" s="21"/>
      <c r="Q1014" s="21"/>
      <c r="R1014" s="21"/>
      <c r="S1014" s="21"/>
    </row>
    <row r="1015" spans="14:19" x14ac:dyDescent="0.2">
      <c r="N1015" s="19"/>
      <c r="O1015" s="20"/>
      <c r="P1015" s="21"/>
      <c r="Q1015" s="21"/>
      <c r="R1015" s="21"/>
      <c r="S1015" s="21"/>
    </row>
    <row r="1016" spans="14:19" x14ac:dyDescent="0.2">
      <c r="N1016" s="19"/>
      <c r="O1016" s="20"/>
      <c r="P1016" s="21"/>
      <c r="Q1016" s="21"/>
      <c r="R1016" s="21"/>
      <c r="S1016" s="21"/>
    </row>
    <row r="1017" spans="14:19" x14ac:dyDescent="0.2">
      <c r="N1017" s="19"/>
      <c r="O1017" s="20"/>
      <c r="P1017" s="21"/>
      <c r="Q1017" s="21"/>
      <c r="R1017" s="21"/>
      <c r="S1017" s="21"/>
    </row>
    <row r="1018" spans="14:19" x14ac:dyDescent="0.2">
      <c r="N1018" s="19"/>
      <c r="O1018" s="20"/>
      <c r="P1018" s="21"/>
      <c r="Q1018" s="21"/>
      <c r="R1018" s="21"/>
      <c r="S1018" s="21"/>
    </row>
    <row r="1019" spans="14:19" x14ac:dyDescent="0.2">
      <c r="N1019" s="19"/>
      <c r="O1019" s="20"/>
      <c r="P1019" s="21"/>
      <c r="Q1019" s="21"/>
      <c r="R1019" s="21"/>
      <c r="S1019" s="21"/>
    </row>
    <row r="1020" spans="14:19" x14ac:dyDescent="0.2">
      <c r="N1020" s="19"/>
      <c r="O1020" s="20"/>
      <c r="P1020" s="21"/>
      <c r="Q1020" s="21"/>
      <c r="R1020" s="21"/>
      <c r="S1020" s="21"/>
    </row>
    <row r="1021" spans="14:19" x14ac:dyDescent="0.2">
      <c r="N1021" s="19"/>
      <c r="O1021" s="20"/>
      <c r="P1021" s="21"/>
      <c r="Q1021" s="21"/>
      <c r="R1021" s="21"/>
      <c r="S1021" s="21"/>
    </row>
    <row r="1022" spans="14:19" x14ac:dyDescent="0.2">
      <c r="N1022" s="19"/>
      <c r="O1022" s="20"/>
      <c r="P1022" s="21"/>
      <c r="Q1022" s="21"/>
      <c r="R1022" s="21"/>
      <c r="S1022" s="21"/>
    </row>
    <row r="1023" spans="14:19" x14ac:dyDescent="0.2">
      <c r="N1023" s="23"/>
      <c r="O1023" s="24"/>
      <c r="P1023" s="25"/>
      <c r="Q1023" s="25"/>
      <c r="R1023" s="25"/>
      <c r="S1023" s="25"/>
    </row>
    <row r="1024" spans="14:19" x14ac:dyDescent="0.2">
      <c r="N1024" s="23"/>
      <c r="O1024" s="24"/>
      <c r="P1024" s="25"/>
      <c r="Q1024" s="25"/>
      <c r="R1024" s="25"/>
      <c r="S1024" s="25"/>
    </row>
    <row r="1025" spans="14:19" x14ac:dyDescent="0.2">
      <c r="N1025" s="19"/>
      <c r="O1025" s="20"/>
      <c r="P1025" s="21"/>
      <c r="Q1025" s="21"/>
      <c r="R1025" s="21"/>
      <c r="S1025" s="21"/>
    </row>
    <row r="1026" spans="14:19" x14ac:dyDescent="0.2">
      <c r="N1026" s="19"/>
      <c r="O1026" s="20"/>
      <c r="P1026" s="21"/>
      <c r="Q1026" s="21"/>
      <c r="R1026" s="21"/>
      <c r="S1026" s="21"/>
    </row>
    <row r="1027" spans="14:19" x14ac:dyDescent="0.2">
      <c r="N1027" s="19"/>
      <c r="O1027" s="20"/>
      <c r="P1027" s="21"/>
      <c r="Q1027" s="21"/>
      <c r="R1027" s="21"/>
      <c r="S1027" s="21"/>
    </row>
    <row r="1028" spans="14:19" x14ac:dyDescent="0.2">
      <c r="N1028" s="19"/>
      <c r="O1028" s="20"/>
      <c r="P1028" s="21"/>
      <c r="Q1028" s="21"/>
      <c r="R1028" s="21"/>
      <c r="S1028" s="21"/>
    </row>
    <row r="1029" spans="14:19" x14ac:dyDescent="0.2">
      <c r="N1029" s="19"/>
      <c r="O1029" s="20"/>
      <c r="P1029" s="21"/>
      <c r="Q1029" s="21"/>
      <c r="R1029" s="21"/>
      <c r="S1029" s="21"/>
    </row>
    <row r="1030" spans="14:19" x14ac:dyDescent="0.2">
      <c r="N1030" s="19"/>
      <c r="O1030" s="20"/>
      <c r="P1030" s="21"/>
      <c r="Q1030" s="21"/>
      <c r="R1030" s="21"/>
      <c r="S1030" s="21"/>
    </row>
    <row r="1031" spans="14:19" x14ac:dyDescent="0.2">
      <c r="N1031" s="19"/>
      <c r="O1031" s="20"/>
      <c r="P1031" s="21"/>
      <c r="Q1031" s="21"/>
      <c r="R1031" s="21"/>
      <c r="S1031" s="21"/>
    </row>
    <row r="1032" spans="14:19" x14ac:dyDescent="0.2">
      <c r="N1032" s="19"/>
      <c r="O1032" s="20"/>
      <c r="P1032" s="21"/>
      <c r="Q1032" s="21"/>
      <c r="R1032" s="21"/>
      <c r="S1032" s="21"/>
    </row>
    <row r="1033" spans="14:19" x14ac:dyDescent="0.2">
      <c r="N1033" s="19"/>
      <c r="O1033" s="20"/>
      <c r="P1033" s="21"/>
      <c r="Q1033" s="21"/>
      <c r="R1033" s="21"/>
      <c r="S1033" s="21"/>
    </row>
    <row r="1034" spans="14:19" x14ac:dyDescent="0.2">
      <c r="N1034" s="23"/>
      <c r="O1034" s="24"/>
      <c r="P1034" s="25"/>
      <c r="Q1034" s="25"/>
      <c r="R1034" s="25"/>
      <c r="S1034" s="25"/>
    </row>
    <row r="1035" spans="14:19" x14ac:dyDescent="0.2">
      <c r="N1035" s="19"/>
      <c r="O1035" s="20"/>
      <c r="P1035" s="21"/>
      <c r="Q1035" s="21"/>
      <c r="R1035" s="21"/>
      <c r="S1035" s="21"/>
    </row>
    <row r="1036" spans="14:19" x14ac:dyDescent="0.2">
      <c r="N1036" s="19"/>
      <c r="O1036" s="20"/>
      <c r="P1036" s="21"/>
      <c r="Q1036" s="21"/>
      <c r="R1036" s="21"/>
      <c r="S1036" s="21"/>
    </row>
    <row r="1037" spans="14:19" x14ac:dyDescent="0.2">
      <c r="N1037" s="19"/>
      <c r="O1037" s="20"/>
      <c r="P1037" s="21"/>
      <c r="Q1037" s="21"/>
      <c r="R1037" s="21"/>
      <c r="S1037" s="21"/>
    </row>
    <row r="1038" spans="14:19" x14ac:dyDescent="0.2">
      <c r="N1038" s="19"/>
      <c r="O1038" s="20"/>
      <c r="P1038" s="21"/>
      <c r="Q1038" s="21"/>
      <c r="R1038" s="21"/>
      <c r="S1038" s="21"/>
    </row>
    <row r="1039" spans="14:19" x14ac:dyDescent="0.2">
      <c r="N1039" s="23"/>
      <c r="O1039" s="24"/>
      <c r="P1039" s="25"/>
      <c r="Q1039" s="25"/>
      <c r="R1039" s="25"/>
      <c r="S1039" s="25"/>
    </row>
    <row r="1040" spans="14:19" x14ac:dyDescent="0.2">
      <c r="N1040" s="19"/>
      <c r="O1040" s="20"/>
      <c r="P1040" s="21"/>
      <c r="Q1040" s="21"/>
      <c r="R1040" s="21"/>
      <c r="S1040" s="21"/>
    </row>
    <row r="1041" spans="14:19" x14ac:dyDescent="0.2">
      <c r="N1041" s="19"/>
      <c r="O1041" s="20"/>
      <c r="P1041" s="21"/>
      <c r="Q1041" s="21"/>
      <c r="R1041" s="21"/>
      <c r="S1041" s="21"/>
    </row>
    <row r="1042" spans="14:19" x14ac:dyDescent="0.2">
      <c r="N1042" s="19"/>
      <c r="O1042" s="20"/>
      <c r="P1042" s="21"/>
      <c r="Q1042" s="21"/>
      <c r="R1042" s="21"/>
      <c r="S1042" s="21"/>
    </row>
    <row r="1043" spans="14:19" x14ac:dyDescent="0.2">
      <c r="N1043" s="19"/>
      <c r="O1043" s="20"/>
      <c r="P1043" s="21"/>
      <c r="Q1043" s="21"/>
      <c r="R1043" s="21"/>
      <c r="S1043" s="21"/>
    </row>
    <row r="1044" spans="14:19" x14ac:dyDescent="0.2">
      <c r="N1044" s="19"/>
      <c r="O1044" s="20"/>
      <c r="P1044" s="21"/>
      <c r="Q1044" s="21"/>
      <c r="R1044" s="21"/>
      <c r="S1044" s="21"/>
    </row>
    <row r="1045" spans="14:19" x14ac:dyDescent="0.2">
      <c r="N1045" s="19"/>
      <c r="O1045" s="20"/>
      <c r="P1045" s="21"/>
      <c r="Q1045" s="21"/>
      <c r="R1045" s="21"/>
      <c r="S1045" s="21"/>
    </row>
    <row r="1046" spans="14:19" x14ac:dyDescent="0.2">
      <c r="N1046" s="19"/>
      <c r="O1046" s="20"/>
      <c r="P1046" s="21"/>
      <c r="Q1046" s="21"/>
      <c r="R1046" s="21"/>
      <c r="S1046" s="21"/>
    </row>
    <row r="1047" spans="14:19" x14ac:dyDescent="0.2">
      <c r="N1047" s="19"/>
      <c r="O1047" s="20"/>
      <c r="P1047" s="21"/>
      <c r="Q1047" s="21"/>
      <c r="R1047" s="21"/>
      <c r="S1047" s="21"/>
    </row>
    <row r="1048" spans="14:19" x14ac:dyDescent="0.2">
      <c r="N1048" s="19"/>
      <c r="O1048" s="20"/>
      <c r="P1048" s="21"/>
      <c r="Q1048" s="21"/>
      <c r="R1048" s="21"/>
      <c r="S1048" s="21"/>
    </row>
    <row r="1049" spans="14:19" x14ac:dyDescent="0.2">
      <c r="N1049" s="19"/>
      <c r="O1049" s="20"/>
      <c r="P1049" s="21"/>
      <c r="Q1049" s="21"/>
      <c r="R1049" s="21"/>
      <c r="S1049" s="21"/>
    </row>
    <row r="1050" spans="14:19" x14ac:dyDescent="0.2">
      <c r="N1050" s="19"/>
      <c r="O1050" s="20"/>
      <c r="P1050" s="21"/>
      <c r="Q1050" s="21"/>
      <c r="R1050" s="21"/>
      <c r="S1050" s="21"/>
    </row>
    <row r="1051" spans="14:19" x14ac:dyDescent="0.2">
      <c r="N1051" s="19"/>
      <c r="O1051" s="20"/>
      <c r="P1051" s="21"/>
      <c r="Q1051" s="21"/>
      <c r="R1051" s="21"/>
      <c r="S1051" s="21"/>
    </row>
    <row r="1052" spans="14:19" x14ac:dyDescent="0.2">
      <c r="N1052" s="19"/>
      <c r="O1052" s="20"/>
      <c r="P1052" s="21"/>
      <c r="Q1052" s="21"/>
      <c r="R1052" s="21"/>
      <c r="S1052" s="21"/>
    </row>
    <row r="1053" spans="14:19" x14ac:dyDescent="0.2">
      <c r="N1053" s="19"/>
      <c r="O1053" s="20"/>
      <c r="P1053" s="21"/>
      <c r="Q1053" s="21"/>
      <c r="R1053" s="21"/>
      <c r="S1053" s="21"/>
    </row>
    <row r="1054" spans="14:19" x14ac:dyDescent="0.2">
      <c r="N1054" s="19"/>
      <c r="O1054" s="20"/>
      <c r="P1054" s="21"/>
      <c r="Q1054" s="21"/>
      <c r="R1054" s="21"/>
      <c r="S1054" s="21"/>
    </row>
    <row r="1055" spans="14:19" x14ac:dyDescent="0.2">
      <c r="N1055" s="19"/>
      <c r="O1055" s="20"/>
      <c r="P1055" s="21"/>
      <c r="Q1055" s="21"/>
      <c r="R1055" s="21"/>
      <c r="S1055" s="21"/>
    </row>
    <row r="1056" spans="14:19" x14ac:dyDescent="0.2">
      <c r="N1056" s="19"/>
      <c r="O1056" s="20"/>
      <c r="P1056" s="21"/>
      <c r="Q1056" s="21"/>
      <c r="R1056" s="21"/>
      <c r="S1056" s="21"/>
    </row>
    <row r="1057" spans="14:19" x14ac:dyDescent="0.2">
      <c r="N1057" s="19"/>
      <c r="O1057" s="20"/>
      <c r="P1057" s="21"/>
      <c r="Q1057" s="21"/>
      <c r="R1057" s="21"/>
      <c r="S1057" s="21"/>
    </row>
    <row r="1058" spans="14:19" x14ac:dyDescent="0.2">
      <c r="N1058" s="19"/>
      <c r="O1058" s="20"/>
      <c r="P1058" s="21"/>
      <c r="Q1058" s="21"/>
      <c r="R1058" s="21"/>
      <c r="S1058" s="21"/>
    </row>
    <row r="1059" spans="14:19" x14ac:dyDescent="0.2">
      <c r="N1059" s="19"/>
      <c r="O1059" s="20"/>
      <c r="P1059" s="21"/>
      <c r="Q1059" s="21"/>
      <c r="R1059" s="21"/>
      <c r="S1059" s="21"/>
    </row>
    <row r="1060" spans="14:19" x14ac:dyDescent="0.2">
      <c r="N1060" s="19"/>
      <c r="O1060" s="20"/>
      <c r="P1060" s="21"/>
      <c r="Q1060" s="21"/>
      <c r="R1060" s="21"/>
      <c r="S1060" s="21"/>
    </row>
    <row r="1061" spans="14:19" x14ac:dyDescent="0.2">
      <c r="N1061" s="19"/>
      <c r="O1061" s="20"/>
      <c r="P1061" s="21"/>
      <c r="Q1061" s="21"/>
      <c r="R1061" s="21"/>
      <c r="S1061" s="21"/>
    </row>
    <row r="1062" spans="14:19" x14ac:dyDescent="0.2">
      <c r="N1062" s="19"/>
      <c r="O1062" s="20"/>
      <c r="P1062" s="21"/>
      <c r="Q1062" s="21"/>
      <c r="R1062" s="21"/>
      <c r="S1062" s="21"/>
    </row>
    <row r="1063" spans="14:19" x14ac:dyDescent="0.2">
      <c r="N1063" s="19"/>
      <c r="O1063" s="20"/>
      <c r="P1063" s="21"/>
      <c r="Q1063" s="21"/>
      <c r="R1063" s="21"/>
      <c r="S1063" s="21"/>
    </row>
    <row r="1064" spans="14:19" x14ac:dyDescent="0.2">
      <c r="N1064" s="19"/>
      <c r="O1064" s="20"/>
      <c r="P1064" s="21"/>
      <c r="Q1064" s="21"/>
      <c r="R1064" s="21"/>
      <c r="S1064" s="21"/>
    </row>
    <row r="1065" spans="14:19" x14ac:dyDescent="0.2">
      <c r="N1065" s="19"/>
      <c r="O1065" s="20"/>
      <c r="P1065" s="21"/>
      <c r="Q1065" s="21"/>
      <c r="R1065" s="21"/>
      <c r="S1065" s="21"/>
    </row>
    <row r="1066" spans="14:19" x14ac:dyDescent="0.2">
      <c r="N1066" s="19"/>
      <c r="O1066" s="20"/>
      <c r="P1066" s="21"/>
      <c r="Q1066" s="21"/>
      <c r="R1066" s="21"/>
      <c r="S1066" s="21"/>
    </row>
    <row r="1067" spans="14:19" x14ac:dyDescent="0.2">
      <c r="N1067" s="19"/>
      <c r="O1067" s="20"/>
      <c r="P1067" s="21"/>
      <c r="Q1067" s="21"/>
      <c r="R1067" s="21"/>
      <c r="S1067" s="21"/>
    </row>
    <row r="1068" spans="14:19" x14ac:dyDescent="0.2">
      <c r="N1068" s="19"/>
      <c r="O1068" s="20"/>
      <c r="P1068" s="21"/>
      <c r="Q1068" s="21"/>
      <c r="R1068" s="21"/>
      <c r="S1068" s="21"/>
    </row>
    <row r="1069" spans="14:19" x14ac:dyDescent="0.2">
      <c r="N1069" s="19"/>
      <c r="O1069" s="20"/>
      <c r="P1069" s="21"/>
      <c r="Q1069" s="21"/>
      <c r="R1069" s="21"/>
      <c r="S1069" s="21"/>
    </row>
    <row r="1070" spans="14:19" x14ac:dyDescent="0.2">
      <c r="N1070" s="19"/>
      <c r="O1070" s="20"/>
      <c r="P1070" s="21"/>
      <c r="Q1070" s="21"/>
      <c r="R1070" s="21"/>
      <c r="S1070" s="21"/>
    </row>
    <row r="1071" spans="14:19" x14ac:dyDescent="0.2">
      <c r="N1071" s="19"/>
      <c r="O1071" s="20"/>
      <c r="P1071" s="21"/>
      <c r="Q1071" s="21"/>
      <c r="R1071" s="21"/>
      <c r="S1071" s="21"/>
    </row>
    <row r="1072" spans="14:19" x14ac:dyDescent="0.2">
      <c r="N1072" s="19"/>
      <c r="O1072" s="20"/>
      <c r="P1072" s="21"/>
      <c r="Q1072" s="21"/>
      <c r="R1072" s="21"/>
      <c r="S1072" s="21"/>
    </row>
    <row r="1073" spans="14:19" x14ac:dyDescent="0.2">
      <c r="N1073" s="19"/>
      <c r="O1073" s="20"/>
      <c r="P1073" s="21"/>
      <c r="Q1073" s="21"/>
      <c r="R1073" s="21"/>
      <c r="S1073" s="21"/>
    </row>
    <row r="1074" spans="14:19" x14ac:dyDescent="0.2">
      <c r="N1074" s="19"/>
      <c r="O1074" s="20"/>
      <c r="P1074" s="21"/>
      <c r="Q1074" s="21"/>
      <c r="R1074" s="21"/>
      <c r="S1074" s="21"/>
    </row>
    <row r="1075" spans="14:19" x14ac:dyDescent="0.2">
      <c r="N1075" s="19"/>
      <c r="O1075" s="20"/>
      <c r="P1075" s="21"/>
      <c r="Q1075" s="21"/>
      <c r="R1075" s="21"/>
      <c r="S1075" s="21"/>
    </row>
    <row r="1076" spans="14:19" x14ac:dyDescent="0.2">
      <c r="N1076" s="19"/>
      <c r="O1076" s="20"/>
      <c r="P1076" s="21"/>
      <c r="Q1076" s="21"/>
      <c r="R1076" s="21"/>
      <c r="S1076" s="21"/>
    </row>
    <row r="1077" spans="14:19" x14ac:dyDescent="0.2">
      <c r="N1077" s="19"/>
      <c r="O1077" s="20"/>
      <c r="P1077" s="21"/>
      <c r="Q1077" s="21"/>
      <c r="R1077" s="21"/>
      <c r="S1077" s="21"/>
    </row>
    <row r="1078" spans="14:19" x14ac:dyDescent="0.2">
      <c r="N1078" s="19"/>
      <c r="O1078" s="20"/>
      <c r="P1078" s="21"/>
      <c r="Q1078" s="21"/>
      <c r="R1078" s="21"/>
      <c r="S1078" s="21"/>
    </row>
    <row r="1079" spans="14:19" x14ac:dyDescent="0.2">
      <c r="N1079" s="19"/>
      <c r="O1079" s="20"/>
      <c r="P1079" s="21"/>
      <c r="Q1079" s="21"/>
      <c r="R1079" s="21"/>
      <c r="S1079" s="21"/>
    </row>
    <row r="1080" spans="14:19" x14ac:dyDescent="0.2">
      <c r="N1080" s="19"/>
      <c r="O1080" s="20"/>
      <c r="P1080" s="21"/>
      <c r="Q1080" s="21"/>
      <c r="R1080" s="21"/>
      <c r="S1080" s="21"/>
    </row>
    <row r="1081" spans="14:19" x14ac:dyDescent="0.2">
      <c r="N1081" s="19"/>
      <c r="O1081" s="20"/>
      <c r="P1081" s="21"/>
      <c r="Q1081" s="21"/>
      <c r="R1081" s="21"/>
      <c r="S1081" s="21"/>
    </row>
    <row r="1082" spans="14:19" x14ac:dyDescent="0.2">
      <c r="N1082" s="19"/>
      <c r="O1082" s="20"/>
      <c r="P1082" s="21"/>
      <c r="Q1082" s="21"/>
      <c r="R1082" s="21"/>
      <c r="S1082" s="21"/>
    </row>
    <row r="1083" spans="14:19" x14ac:dyDescent="0.2">
      <c r="N1083" s="19"/>
      <c r="O1083" s="20"/>
      <c r="P1083" s="21"/>
      <c r="Q1083" s="21"/>
      <c r="R1083" s="21"/>
      <c r="S1083" s="21"/>
    </row>
    <row r="1084" spans="14:19" x14ac:dyDescent="0.2">
      <c r="N1084" s="19"/>
      <c r="O1084" s="20"/>
      <c r="P1084" s="21"/>
      <c r="Q1084" s="21"/>
      <c r="R1084" s="21"/>
      <c r="S1084" s="21"/>
    </row>
    <row r="1085" spans="14:19" x14ac:dyDescent="0.2">
      <c r="N1085" s="19"/>
      <c r="O1085" s="20"/>
      <c r="P1085" s="21"/>
      <c r="Q1085" s="21"/>
      <c r="R1085" s="21"/>
      <c r="S1085" s="21"/>
    </row>
    <row r="1086" spans="14:19" x14ac:dyDescent="0.2">
      <c r="N1086" s="19"/>
      <c r="O1086" s="20"/>
      <c r="P1086" s="21"/>
      <c r="Q1086" s="21"/>
      <c r="R1086" s="21"/>
      <c r="S1086" s="21"/>
    </row>
    <row r="1087" spans="14:19" x14ac:dyDescent="0.2">
      <c r="N1087" s="19"/>
      <c r="O1087" s="20"/>
      <c r="P1087" s="21"/>
      <c r="Q1087" s="21"/>
      <c r="R1087" s="21"/>
      <c r="S1087" s="21"/>
    </row>
    <row r="1088" spans="14:19" x14ac:dyDescent="0.2">
      <c r="N1088" s="19"/>
      <c r="O1088" s="20"/>
      <c r="P1088" s="21"/>
      <c r="Q1088" s="21"/>
      <c r="R1088" s="21"/>
      <c r="S1088" s="21"/>
    </row>
    <row r="1089" spans="14:19" x14ac:dyDescent="0.2">
      <c r="N1089" s="19"/>
      <c r="O1089" s="20"/>
      <c r="P1089" s="21"/>
      <c r="Q1089" s="21"/>
      <c r="R1089" s="21"/>
      <c r="S1089" s="21"/>
    </row>
    <row r="1090" spans="14:19" x14ac:dyDescent="0.2">
      <c r="N1090" s="19"/>
      <c r="O1090" s="20"/>
      <c r="P1090" s="21"/>
      <c r="Q1090" s="21"/>
      <c r="R1090" s="21"/>
      <c r="S1090" s="21"/>
    </row>
    <row r="1091" spans="14:19" x14ac:dyDescent="0.2">
      <c r="N1091" s="19"/>
      <c r="O1091" s="20"/>
      <c r="P1091" s="21"/>
      <c r="Q1091" s="21"/>
      <c r="R1091" s="21"/>
      <c r="S1091" s="21"/>
    </row>
    <row r="1092" spans="14:19" x14ac:dyDescent="0.2">
      <c r="N1092" s="19"/>
      <c r="O1092" s="20"/>
      <c r="P1092" s="21"/>
      <c r="Q1092" s="21"/>
      <c r="R1092" s="21"/>
      <c r="S1092" s="21"/>
    </row>
    <row r="1093" spans="14:19" x14ac:dyDescent="0.2">
      <c r="N1093" s="19"/>
      <c r="O1093" s="20"/>
      <c r="P1093" s="21"/>
      <c r="Q1093" s="21"/>
      <c r="R1093" s="21"/>
      <c r="S1093" s="21"/>
    </row>
    <row r="1094" spans="14:19" x14ac:dyDescent="0.2">
      <c r="N1094" s="19"/>
      <c r="O1094" s="20"/>
      <c r="P1094" s="21"/>
      <c r="Q1094" s="21"/>
      <c r="R1094" s="21"/>
      <c r="S1094" s="21"/>
    </row>
    <row r="1095" spans="14:19" x14ac:dyDescent="0.2">
      <c r="N1095" s="23"/>
      <c r="O1095" s="24"/>
      <c r="P1095" s="25"/>
      <c r="Q1095" s="25"/>
      <c r="R1095" s="25"/>
      <c r="S1095" s="25"/>
    </row>
    <row r="1096" spans="14:19" x14ac:dyDescent="0.2">
      <c r="N1096" s="23"/>
      <c r="O1096" s="24"/>
      <c r="P1096" s="25"/>
      <c r="Q1096" s="25"/>
      <c r="R1096" s="25"/>
      <c r="S1096" s="25"/>
    </row>
    <row r="1097" spans="14:19" x14ac:dyDescent="0.2">
      <c r="N1097" s="19"/>
      <c r="O1097" s="20"/>
      <c r="P1097" s="21"/>
      <c r="Q1097" s="21"/>
      <c r="R1097" s="21"/>
      <c r="S1097" s="21"/>
    </row>
    <row r="1098" spans="14:19" x14ac:dyDescent="0.2">
      <c r="N1098" s="19"/>
      <c r="O1098" s="20"/>
      <c r="P1098" s="21"/>
      <c r="Q1098" s="21"/>
      <c r="R1098" s="21"/>
      <c r="S1098" s="21"/>
    </row>
    <row r="1099" spans="14:19" x14ac:dyDescent="0.2">
      <c r="N1099" s="19"/>
      <c r="O1099" s="20"/>
      <c r="P1099" s="21"/>
      <c r="Q1099" s="21"/>
      <c r="R1099" s="21"/>
      <c r="S1099" s="21"/>
    </row>
    <row r="1100" spans="14:19" x14ac:dyDescent="0.2">
      <c r="N1100" s="19"/>
      <c r="O1100" s="20"/>
      <c r="P1100" s="21"/>
      <c r="Q1100" s="21"/>
      <c r="R1100" s="21"/>
      <c r="S1100" s="21"/>
    </row>
    <row r="1101" spans="14:19" x14ac:dyDescent="0.2">
      <c r="N1101" s="19"/>
      <c r="O1101" s="20"/>
      <c r="P1101" s="21"/>
      <c r="Q1101" s="21"/>
      <c r="R1101" s="21"/>
      <c r="S1101" s="21"/>
    </row>
    <row r="1102" spans="14:19" x14ac:dyDescent="0.2">
      <c r="N1102" s="19"/>
      <c r="O1102" s="20"/>
      <c r="P1102" s="21"/>
      <c r="Q1102" s="21"/>
      <c r="R1102" s="21"/>
      <c r="S1102" s="21"/>
    </row>
    <row r="1103" spans="14:19" x14ac:dyDescent="0.2">
      <c r="N1103" s="19"/>
      <c r="O1103" s="20"/>
      <c r="P1103" s="21"/>
      <c r="Q1103" s="21"/>
      <c r="R1103" s="21"/>
      <c r="S1103" s="21"/>
    </row>
    <row r="1104" spans="14:19" x14ac:dyDescent="0.2">
      <c r="N1104" s="19"/>
      <c r="O1104" s="20"/>
      <c r="P1104" s="21"/>
      <c r="Q1104" s="21"/>
      <c r="R1104" s="21"/>
      <c r="S1104" s="21"/>
    </row>
    <row r="1105" spans="14:19" x14ac:dyDescent="0.2">
      <c r="N1105" s="19"/>
      <c r="O1105" s="20"/>
      <c r="P1105" s="21"/>
      <c r="Q1105" s="21"/>
      <c r="R1105" s="21"/>
      <c r="S1105" s="21"/>
    </row>
    <row r="1106" spans="14:19" x14ac:dyDescent="0.2">
      <c r="N1106" s="19"/>
      <c r="O1106" s="20"/>
      <c r="P1106" s="21"/>
      <c r="Q1106" s="21"/>
      <c r="R1106" s="21"/>
      <c r="S1106" s="21"/>
    </row>
    <row r="1107" spans="14:19" x14ac:dyDescent="0.2">
      <c r="N1107" s="19"/>
      <c r="O1107" s="20"/>
      <c r="P1107" s="21"/>
      <c r="Q1107" s="21"/>
      <c r="R1107" s="21"/>
      <c r="S1107" s="21"/>
    </row>
    <row r="1108" spans="14:19" x14ac:dyDescent="0.2">
      <c r="N1108" s="19"/>
      <c r="O1108" s="20"/>
      <c r="P1108" s="21"/>
      <c r="Q1108" s="21"/>
      <c r="R1108" s="21"/>
      <c r="S1108" s="21"/>
    </row>
    <row r="1109" spans="14:19" x14ac:dyDescent="0.2">
      <c r="N1109" s="43"/>
      <c r="O1109" s="44"/>
      <c r="P1109" s="45"/>
      <c r="Q1109" s="45"/>
      <c r="R1109" s="45"/>
      <c r="S1109" s="45"/>
    </row>
    <row r="1110" spans="14:19" x14ac:dyDescent="0.2">
      <c r="N1110" s="19"/>
      <c r="O1110" s="20"/>
      <c r="P1110" s="21"/>
      <c r="Q1110" s="21"/>
      <c r="R1110" s="21"/>
      <c r="S1110" s="21"/>
    </row>
    <row r="1111" spans="14:19" x14ac:dyDescent="0.2">
      <c r="N1111" s="19"/>
      <c r="O1111" s="20"/>
      <c r="P1111" s="21"/>
      <c r="Q1111" s="21"/>
      <c r="R1111" s="21"/>
      <c r="S1111" s="21"/>
    </row>
    <row r="1112" spans="14:19" x14ac:dyDescent="0.2">
      <c r="N1112" s="19"/>
      <c r="O1112" s="20"/>
      <c r="P1112" s="21"/>
      <c r="Q1112" s="21"/>
      <c r="R1112" s="21"/>
      <c r="S1112" s="21"/>
    </row>
    <row r="1113" spans="14:19" x14ac:dyDescent="0.2">
      <c r="N1113" s="19"/>
      <c r="O1113" s="20"/>
      <c r="P1113" s="21"/>
      <c r="Q1113" s="21"/>
      <c r="R1113" s="21"/>
      <c r="S1113" s="21"/>
    </row>
    <row r="1114" spans="14:19" x14ac:dyDescent="0.2">
      <c r="N1114" s="19"/>
      <c r="O1114" s="20"/>
      <c r="P1114" s="21"/>
      <c r="Q1114" s="21"/>
      <c r="R1114" s="21"/>
      <c r="S1114" s="21"/>
    </row>
    <row r="1115" spans="14:19" x14ac:dyDescent="0.2">
      <c r="N1115" s="19"/>
      <c r="O1115" s="20"/>
      <c r="P1115" s="21"/>
      <c r="Q1115" s="21"/>
      <c r="R1115" s="21"/>
      <c r="S1115" s="21"/>
    </row>
    <row r="1116" spans="14:19" x14ac:dyDescent="0.2">
      <c r="N1116" s="19"/>
      <c r="O1116" s="20"/>
      <c r="P1116" s="21"/>
      <c r="Q1116" s="21"/>
      <c r="R1116" s="21"/>
      <c r="S1116" s="21"/>
    </row>
    <row r="1117" spans="14:19" x14ac:dyDescent="0.2">
      <c r="N1117" s="19"/>
      <c r="O1117" s="20"/>
      <c r="P1117" s="21"/>
      <c r="Q1117" s="21"/>
      <c r="R1117" s="21"/>
      <c r="S1117" s="21"/>
    </row>
    <row r="1118" spans="14:19" x14ac:dyDescent="0.2">
      <c r="N1118" s="19"/>
      <c r="O1118" s="20"/>
      <c r="P1118" s="21"/>
      <c r="Q1118" s="21"/>
      <c r="R1118" s="21"/>
      <c r="S1118" s="21"/>
    </row>
    <row r="1119" spans="14:19" x14ac:dyDescent="0.2">
      <c r="N1119" s="19"/>
      <c r="O1119" s="20"/>
      <c r="P1119" s="21"/>
      <c r="Q1119" s="21"/>
      <c r="R1119" s="21"/>
      <c r="S1119" s="21"/>
    </row>
    <row r="1120" spans="14:19" x14ac:dyDescent="0.2">
      <c r="N1120" s="19"/>
      <c r="O1120" s="20"/>
      <c r="P1120" s="21"/>
      <c r="Q1120" s="21"/>
      <c r="R1120" s="21"/>
      <c r="S1120" s="21"/>
    </row>
    <row r="1121" spans="14:19" x14ac:dyDescent="0.2">
      <c r="N1121" s="19"/>
      <c r="O1121" s="20"/>
      <c r="P1121" s="21"/>
      <c r="Q1121" s="21"/>
      <c r="R1121" s="21"/>
      <c r="S1121" s="21"/>
    </row>
    <row r="1122" spans="14:19" x14ac:dyDescent="0.2">
      <c r="N1122" s="19"/>
      <c r="O1122" s="20"/>
      <c r="P1122" s="21"/>
      <c r="Q1122" s="21"/>
      <c r="R1122" s="21"/>
      <c r="S1122" s="21"/>
    </row>
    <row r="1123" spans="14:19" x14ac:dyDescent="0.2">
      <c r="N1123" s="19"/>
      <c r="O1123" s="20"/>
      <c r="P1123" s="21"/>
      <c r="Q1123" s="21"/>
      <c r="R1123" s="21"/>
      <c r="S1123" s="21"/>
    </row>
    <row r="1124" spans="14:19" x14ac:dyDescent="0.2">
      <c r="N1124" s="19"/>
      <c r="O1124" s="20"/>
      <c r="P1124" s="21"/>
      <c r="Q1124" s="21"/>
      <c r="R1124" s="21"/>
      <c r="S1124" s="21"/>
    </row>
    <row r="1125" spans="14:19" x14ac:dyDescent="0.2">
      <c r="N1125" s="19"/>
      <c r="O1125" s="20"/>
      <c r="P1125" s="21"/>
      <c r="Q1125" s="21"/>
      <c r="R1125" s="21"/>
      <c r="S1125" s="21"/>
    </row>
    <row r="1126" spans="14:19" x14ac:dyDescent="0.2">
      <c r="N1126" s="19"/>
      <c r="O1126" s="20"/>
      <c r="P1126" s="21"/>
      <c r="Q1126" s="21"/>
      <c r="R1126" s="21"/>
      <c r="S1126" s="21"/>
    </row>
    <row r="1127" spans="14:19" x14ac:dyDescent="0.2">
      <c r="N1127" s="19"/>
      <c r="O1127" s="20"/>
      <c r="P1127" s="21"/>
      <c r="Q1127" s="21"/>
      <c r="R1127" s="21"/>
      <c r="S1127" s="21"/>
    </row>
    <row r="1128" spans="14:19" x14ac:dyDescent="0.2">
      <c r="N1128" s="19"/>
      <c r="O1128" s="20"/>
      <c r="P1128" s="21"/>
      <c r="Q1128" s="21"/>
      <c r="R1128" s="21"/>
      <c r="S1128" s="21"/>
    </row>
    <row r="1129" spans="14:19" x14ac:dyDescent="0.2">
      <c r="N1129" s="19"/>
      <c r="O1129" s="20"/>
      <c r="P1129" s="21"/>
      <c r="Q1129" s="21"/>
      <c r="R1129" s="21"/>
      <c r="S1129" s="21"/>
    </row>
    <row r="1130" spans="14:19" x14ac:dyDescent="0.2">
      <c r="N1130" s="19"/>
      <c r="O1130" s="20"/>
      <c r="P1130" s="21"/>
      <c r="Q1130" s="21"/>
      <c r="R1130" s="21"/>
      <c r="S1130" s="21"/>
    </row>
    <row r="1131" spans="14:19" x14ac:dyDescent="0.2">
      <c r="N1131" s="19"/>
      <c r="O1131" s="20"/>
      <c r="P1131" s="21"/>
      <c r="Q1131" s="21"/>
      <c r="R1131" s="21"/>
      <c r="S1131" s="21"/>
    </row>
    <row r="1132" spans="14:19" x14ac:dyDescent="0.2">
      <c r="N1132" s="19"/>
      <c r="O1132" s="20"/>
      <c r="P1132" s="21"/>
      <c r="Q1132" s="21"/>
      <c r="R1132" s="21"/>
      <c r="S1132" s="21"/>
    </row>
    <row r="1133" spans="14:19" x14ac:dyDescent="0.2">
      <c r="N1133" s="19"/>
      <c r="O1133" s="20"/>
      <c r="P1133" s="21"/>
      <c r="Q1133" s="21"/>
      <c r="R1133" s="21"/>
      <c r="S1133" s="21"/>
    </row>
    <row r="1134" spans="14:19" x14ac:dyDescent="0.2">
      <c r="N1134" s="19"/>
      <c r="O1134" s="20"/>
      <c r="P1134" s="21"/>
      <c r="Q1134" s="21"/>
      <c r="R1134" s="21"/>
      <c r="S1134" s="21"/>
    </row>
    <row r="1135" spans="14:19" x14ac:dyDescent="0.2">
      <c r="N1135" s="19"/>
      <c r="O1135" s="20"/>
      <c r="P1135" s="21"/>
      <c r="Q1135" s="21"/>
      <c r="R1135" s="21"/>
      <c r="S1135" s="21"/>
    </row>
    <row r="1136" spans="14:19" x14ac:dyDescent="0.2">
      <c r="N1136" s="19"/>
      <c r="O1136" s="20"/>
      <c r="P1136" s="21"/>
      <c r="Q1136" s="21"/>
      <c r="R1136" s="21"/>
      <c r="S1136" s="21"/>
    </row>
    <row r="1137" spans="14:19" x14ac:dyDescent="0.2">
      <c r="N1137" s="19"/>
      <c r="O1137" s="20"/>
      <c r="P1137" s="21"/>
      <c r="Q1137" s="21"/>
      <c r="R1137" s="21"/>
      <c r="S1137" s="21"/>
    </row>
    <row r="1138" spans="14:19" x14ac:dyDescent="0.2">
      <c r="N1138" s="19"/>
      <c r="O1138" s="20"/>
      <c r="P1138" s="21"/>
      <c r="Q1138" s="21"/>
      <c r="R1138" s="21"/>
      <c r="S1138" s="21"/>
    </row>
    <row r="1139" spans="14:19" x14ac:dyDescent="0.2">
      <c r="N1139" s="43"/>
      <c r="O1139" s="44"/>
      <c r="P1139" s="45"/>
      <c r="Q1139" s="45"/>
      <c r="R1139" s="45"/>
      <c r="S1139" s="45"/>
    </row>
    <row r="1140" spans="14:19" x14ac:dyDescent="0.2">
      <c r="N1140" s="19"/>
      <c r="O1140" s="20"/>
      <c r="P1140" s="21"/>
      <c r="Q1140" s="21"/>
      <c r="R1140" s="21"/>
      <c r="S1140" s="21"/>
    </row>
    <row r="1141" spans="14:19" x14ac:dyDescent="0.2">
      <c r="N1141" s="19"/>
      <c r="O1141" s="20"/>
      <c r="P1141" s="21"/>
      <c r="Q1141" s="21"/>
      <c r="R1141" s="21"/>
      <c r="S1141" s="21"/>
    </row>
    <row r="1142" spans="14:19" x14ac:dyDescent="0.2">
      <c r="N1142" s="19"/>
      <c r="O1142" s="20"/>
      <c r="P1142" s="21"/>
      <c r="Q1142" s="21"/>
      <c r="R1142" s="21"/>
      <c r="S1142" s="21"/>
    </row>
    <row r="1143" spans="14:19" x14ac:dyDescent="0.2">
      <c r="N1143" s="19"/>
      <c r="O1143" s="20"/>
      <c r="P1143" s="21"/>
      <c r="Q1143" s="21"/>
      <c r="R1143" s="21"/>
      <c r="S1143" s="21"/>
    </row>
    <row r="1144" spans="14:19" x14ac:dyDescent="0.2">
      <c r="N1144" s="19"/>
      <c r="O1144" s="20"/>
      <c r="P1144" s="21"/>
      <c r="Q1144" s="21"/>
      <c r="R1144" s="21"/>
      <c r="S1144" s="21"/>
    </row>
    <row r="1145" spans="14:19" x14ac:dyDescent="0.2">
      <c r="N1145" s="19"/>
      <c r="O1145" s="20"/>
      <c r="P1145" s="21"/>
      <c r="Q1145" s="21"/>
      <c r="R1145" s="21"/>
      <c r="S1145" s="21"/>
    </row>
    <row r="1146" spans="14:19" x14ac:dyDescent="0.2">
      <c r="N1146" s="19"/>
      <c r="O1146" s="20"/>
      <c r="P1146" s="21"/>
      <c r="Q1146" s="21"/>
      <c r="R1146" s="21"/>
      <c r="S1146" s="21"/>
    </row>
    <row r="1147" spans="14:19" x14ac:dyDescent="0.2">
      <c r="N1147" s="19"/>
      <c r="O1147" s="20"/>
      <c r="P1147" s="21"/>
      <c r="Q1147" s="21"/>
      <c r="R1147" s="21"/>
      <c r="S1147" s="21"/>
    </row>
    <row r="1148" spans="14:19" x14ac:dyDescent="0.2">
      <c r="N1148" s="43"/>
      <c r="O1148" s="44"/>
      <c r="P1148" s="45"/>
      <c r="Q1148" s="45"/>
      <c r="R1148" s="45"/>
      <c r="S1148" s="45"/>
    </row>
    <row r="1149" spans="14:19" x14ac:dyDescent="0.2">
      <c r="N1149" s="19"/>
      <c r="O1149" s="20"/>
      <c r="P1149" s="21"/>
      <c r="Q1149" s="21"/>
      <c r="R1149" s="21"/>
      <c r="S1149" s="21"/>
    </row>
    <row r="1150" spans="14:19" x14ac:dyDescent="0.2">
      <c r="N1150" s="19"/>
      <c r="O1150" s="20"/>
      <c r="P1150" s="21"/>
      <c r="Q1150" s="21"/>
      <c r="R1150" s="21"/>
      <c r="S1150" s="21"/>
    </row>
    <row r="1151" spans="14:19" x14ac:dyDescent="0.2">
      <c r="N1151" s="19"/>
      <c r="O1151" s="20"/>
      <c r="P1151" s="21"/>
      <c r="Q1151" s="21"/>
      <c r="R1151" s="21"/>
      <c r="S1151" s="21"/>
    </row>
    <row r="1152" spans="14:19" x14ac:dyDescent="0.2">
      <c r="N1152" s="19"/>
      <c r="O1152" s="20"/>
      <c r="P1152" s="21"/>
      <c r="Q1152" s="21"/>
      <c r="R1152" s="21"/>
      <c r="S1152" s="21"/>
    </row>
    <row r="1153" spans="14:19" x14ac:dyDescent="0.2">
      <c r="N1153" s="19"/>
      <c r="O1153" s="20"/>
      <c r="P1153" s="21"/>
      <c r="Q1153" s="21"/>
      <c r="R1153" s="21"/>
      <c r="S1153" s="21"/>
    </row>
    <row r="1154" spans="14:19" x14ac:dyDescent="0.2">
      <c r="N1154" s="19"/>
      <c r="O1154" s="20"/>
      <c r="P1154" s="21"/>
      <c r="Q1154" s="21"/>
      <c r="R1154" s="21"/>
      <c r="S1154" s="21"/>
    </row>
    <row r="1155" spans="14:19" x14ac:dyDescent="0.2">
      <c r="N1155" s="19"/>
      <c r="O1155" s="20"/>
      <c r="P1155" s="21"/>
      <c r="Q1155" s="21"/>
      <c r="R1155" s="21"/>
      <c r="S1155" s="21"/>
    </row>
    <row r="1156" spans="14:19" x14ac:dyDescent="0.2">
      <c r="N1156" s="19"/>
      <c r="O1156" s="20"/>
      <c r="P1156" s="21"/>
      <c r="Q1156" s="21"/>
      <c r="R1156" s="21"/>
      <c r="S1156" s="21"/>
    </row>
    <row r="1157" spans="14:19" x14ac:dyDescent="0.2">
      <c r="N1157" s="19"/>
      <c r="O1157" s="20"/>
      <c r="P1157" s="21"/>
      <c r="Q1157" s="21"/>
      <c r="R1157" s="21"/>
      <c r="S1157" s="21"/>
    </row>
    <row r="1158" spans="14:19" x14ac:dyDescent="0.2">
      <c r="N1158" s="19"/>
      <c r="O1158" s="20"/>
      <c r="P1158" s="21"/>
      <c r="Q1158" s="21"/>
      <c r="R1158" s="21"/>
      <c r="S1158" s="21"/>
    </row>
    <row r="1159" spans="14:19" x14ac:dyDescent="0.2">
      <c r="N1159" s="19"/>
      <c r="O1159" s="20"/>
      <c r="P1159" s="21"/>
      <c r="Q1159" s="21"/>
      <c r="R1159" s="21"/>
      <c r="S1159" s="21"/>
    </row>
    <row r="1160" spans="14:19" x14ac:dyDescent="0.2">
      <c r="N1160" s="19"/>
      <c r="O1160" s="20"/>
      <c r="P1160" s="21"/>
      <c r="Q1160" s="21"/>
      <c r="R1160" s="21"/>
      <c r="S1160" s="21"/>
    </row>
    <row r="1161" spans="14:19" x14ac:dyDescent="0.2">
      <c r="N1161" s="19"/>
      <c r="O1161" s="20"/>
      <c r="P1161" s="21"/>
      <c r="Q1161" s="21"/>
      <c r="R1161" s="21"/>
      <c r="S1161" s="21"/>
    </row>
    <row r="1162" spans="14:19" x14ac:dyDescent="0.2">
      <c r="N1162" s="19"/>
      <c r="O1162" s="20"/>
      <c r="P1162" s="21"/>
      <c r="Q1162" s="21"/>
      <c r="R1162" s="21"/>
      <c r="S1162" s="21"/>
    </row>
    <row r="1163" spans="14:19" x14ac:dyDescent="0.2">
      <c r="N1163" s="19"/>
      <c r="O1163" s="20"/>
      <c r="P1163" s="21"/>
      <c r="Q1163" s="21"/>
      <c r="R1163" s="21"/>
      <c r="S1163" s="21"/>
    </row>
    <row r="1164" spans="14:19" x14ac:dyDescent="0.2">
      <c r="N1164" s="19"/>
      <c r="O1164" s="20"/>
      <c r="P1164" s="21"/>
      <c r="Q1164" s="21"/>
      <c r="R1164" s="21"/>
      <c r="S1164" s="21"/>
    </row>
    <row r="1165" spans="14:19" x14ac:dyDescent="0.2">
      <c r="N1165" s="19"/>
      <c r="O1165" s="20"/>
      <c r="P1165" s="21"/>
      <c r="Q1165" s="21"/>
      <c r="R1165" s="21"/>
      <c r="S1165" s="21"/>
    </row>
    <row r="1166" spans="14:19" x14ac:dyDescent="0.2">
      <c r="N1166" s="19"/>
      <c r="O1166" s="20"/>
      <c r="P1166" s="21"/>
      <c r="Q1166" s="21"/>
      <c r="R1166" s="21"/>
      <c r="S1166" s="21"/>
    </row>
    <row r="1167" spans="14:19" x14ac:dyDescent="0.2">
      <c r="N1167" s="19"/>
      <c r="O1167" s="20"/>
      <c r="P1167" s="21"/>
      <c r="Q1167" s="21"/>
      <c r="R1167" s="21"/>
      <c r="S1167" s="21"/>
    </row>
    <row r="1168" spans="14:19" x14ac:dyDescent="0.2">
      <c r="N1168" s="19"/>
      <c r="O1168" s="20"/>
      <c r="P1168" s="21"/>
      <c r="Q1168" s="21"/>
      <c r="R1168" s="21"/>
      <c r="S1168" s="21"/>
    </row>
    <row r="1169" spans="14:19" x14ac:dyDescent="0.2">
      <c r="N1169" s="19"/>
      <c r="O1169" s="20"/>
      <c r="P1169" s="21"/>
      <c r="Q1169" s="21"/>
      <c r="R1169" s="21"/>
      <c r="S1169" s="21"/>
    </row>
    <row r="1170" spans="14:19" x14ac:dyDescent="0.2">
      <c r="N1170" s="19"/>
      <c r="O1170" s="20"/>
      <c r="P1170" s="21"/>
      <c r="Q1170" s="21"/>
      <c r="R1170" s="21"/>
      <c r="S1170" s="21"/>
    </row>
    <row r="1171" spans="14:19" x14ac:dyDescent="0.2">
      <c r="N1171" s="19"/>
      <c r="O1171" s="20"/>
      <c r="P1171" s="21"/>
      <c r="Q1171" s="21"/>
      <c r="R1171" s="21"/>
      <c r="S1171" s="21"/>
    </row>
    <row r="1172" spans="14:19" x14ac:dyDescent="0.2">
      <c r="N1172" s="19"/>
      <c r="O1172" s="20"/>
      <c r="P1172" s="21"/>
      <c r="Q1172" s="21"/>
      <c r="R1172" s="21"/>
      <c r="S1172" s="21"/>
    </row>
    <row r="1173" spans="14:19" x14ac:dyDescent="0.2">
      <c r="N1173" s="19"/>
      <c r="O1173" s="20"/>
      <c r="P1173" s="21"/>
      <c r="Q1173" s="21"/>
      <c r="R1173" s="21"/>
      <c r="S1173" s="21"/>
    </row>
    <row r="1174" spans="14:19" x14ac:dyDescent="0.2">
      <c r="N1174" s="43"/>
      <c r="O1174" s="44"/>
      <c r="P1174" s="45"/>
      <c r="Q1174" s="45"/>
      <c r="R1174" s="45"/>
      <c r="S1174" s="45"/>
    </row>
    <row r="1175" spans="14:19" x14ac:dyDescent="0.2">
      <c r="N1175" s="19"/>
      <c r="O1175" s="20"/>
      <c r="P1175" s="21"/>
      <c r="Q1175" s="21"/>
      <c r="R1175" s="21"/>
      <c r="S1175" s="21"/>
    </row>
    <row r="1176" spans="14:19" x14ac:dyDescent="0.2">
      <c r="N1176" s="19"/>
      <c r="O1176" s="20"/>
      <c r="P1176" s="21"/>
      <c r="Q1176" s="21"/>
      <c r="R1176" s="21"/>
      <c r="S1176" s="21"/>
    </row>
    <row r="1177" spans="14:19" x14ac:dyDescent="0.2">
      <c r="N1177" s="19"/>
      <c r="O1177" s="20"/>
      <c r="P1177" s="21"/>
      <c r="Q1177" s="21"/>
      <c r="R1177" s="21"/>
      <c r="S1177" s="21"/>
    </row>
    <row r="1178" spans="14:19" x14ac:dyDescent="0.2">
      <c r="N1178" s="19"/>
      <c r="O1178" s="20"/>
      <c r="P1178" s="21"/>
      <c r="Q1178" s="21"/>
      <c r="R1178" s="21"/>
      <c r="S1178" s="21"/>
    </row>
    <row r="1179" spans="14:19" x14ac:dyDescent="0.2">
      <c r="N1179" s="19"/>
      <c r="O1179" s="20"/>
      <c r="P1179" s="21"/>
      <c r="Q1179" s="21"/>
      <c r="R1179" s="21"/>
      <c r="S1179" s="21"/>
    </row>
    <row r="1180" spans="14:19" x14ac:dyDescent="0.2">
      <c r="N1180" s="19"/>
      <c r="O1180" s="20"/>
      <c r="P1180" s="21"/>
      <c r="Q1180" s="21"/>
      <c r="R1180" s="21"/>
      <c r="S1180" s="21"/>
    </row>
    <row r="1181" spans="14:19" x14ac:dyDescent="0.2">
      <c r="N1181" s="19"/>
      <c r="O1181" s="20"/>
      <c r="P1181" s="21"/>
      <c r="Q1181" s="21"/>
      <c r="R1181" s="21"/>
      <c r="S1181" s="21"/>
    </row>
    <row r="1182" spans="14:19" x14ac:dyDescent="0.2">
      <c r="N1182" s="19"/>
      <c r="O1182" s="20"/>
      <c r="P1182" s="21"/>
      <c r="Q1182" s="21"/>
      <c r="R1182" s="21"/>
      <c r="S1182" s="21"/>
    </row>
    <row r="1183" spans="14:19" x14ac:dyDescent="0.2">
      <c r="N1183" s="19"/>
      <c r="O1183" s="20"/>
      <c r="P1183" s="21"/>
      <c r="Q1183" s="21"/>
      <c r="R1183" s="21"/>
      <c r="S1183" s="21"/>
    </row>
    <row r="1184" spans="14:19" x14ac:dyDescent="0.2">
      <c r="N1184" s="19"/>
      <c r="O1184" s="20"/>
      <c r="P1184" s="21"/>
      <c r="Q1184" s="21"/>
      <c r="R1184" s="21"/>
      <c r="S1184" s="21"/>
    </row>
    <row r="1185" spans="14:19" x14ac:dyDescent="0.2">
      <c r="N1185" s="19"/>
      <c r="O1185" s="20"/>
      <c r="P1185" s="21"/>
      <c r="Q1185" s="21"/>
      <c r="R1185" s="21"/>
      <c r="S1185" s="21"/>
    </row>
    <row r="1186" spans="14:19" x14ac:dyDescent="0.2">
      <c r="N1186" s="19"/>
      <c r="O1186" s="20"/>
      <c r="P1186" s="21"/>
      <c r="Q1186" s="21"/>
      <c r="R1186" s="21"/>
      <c r="S1186" s="21"/>
    </row>
    <row r="1187" spans="14:19" x14ac:dyDescent="0.2">
      <c r="N1187" s="19"/>
      <c r="O1187" s="20"/>
      <c r="P1187" s="21"/>
      <c r="Q1187" s="21"/>
      <c r="R1187" s="21"/>
      <c r="S1187" s="21"/>
    </row>
    <row r="1188" spans="14:19" x14ac:dyDescent="0.2">
      <c r="N1188" s="19"/>
      <c r="O1188" s="20"/>
      <c r="P1188" s="21"/>
      <c r="Q1188" s="21"/>
      <c r="R1188" s="21"/>
      <c r="S1188" s="21"/>
    </row>
    <row r="1189" spans="14:19" x14ac:dyDescent="0.2">
      <c r="N1189" s="19"/>
      <c r="O1189" s="20"/>
      <c r="P1189" s="21"/>
      <c r="Q1189" s="21"/>
      <c r="R1189" s="21"/>
      <c r="S1189" s="21"/>
    </row>
    <row r="1190" spans="14:19" x14ac:dyDescent="0.2">
      <c r="N1190" s="19"/>
      <c r="O1190" s="20"/>
      <c r="P1190" s="21"/>
      <c r="Q1190" s="21"/>
      <c r="R1190" s="21"/>
      <c r="S1190" s="21"/>
    </row>
    <row r="1191" spans="14:19" x14ac:dyDescent="0.2">
      <c r="N1191" s="19"/>
      <c r="O1191" s="20"/>
      <c r="P1191" s="21"/>
      <c r="Q1191" s="21"/>
      <c r="R1191" s="21"/>
      <c r="S1191" s="21"/>
    </row>
    <row r="1192" spans="14:19" x14ac:dyDescent="0.2">
      <c r="N1192" s="19"/>
      <c r="O1192" s="20"/>
      <c r="P1192" s="21"/>
      <c r="Q1192" s="21"/>
      <c r="R1192" s="21"/>
      <c r="S1192" s="21"/>
    </row>
    <row r="1193" spans="14:19" x14ac:dyDescent="0.2">
      <c r="N1193" s="19"/>
      <c r="O1193" s="20"/>
      <c r="P1193" s="21"/>
      <c r="Q1193" s="21"/>
      <c r="R1193" s="21"/>
      <c r="S1193" s="21"/>
    </row>
    <row r="1194" spans="14:19" x14ac:dyDescent="0.2">
      <c r="N1194" s="19"/>
      <c r="O1194" s="20"/>
      <c r="P1194" s="21"/>
      <c r="Q1194" s="21"/>
      <c r="R1194" s="21"/>
      <c r="S1194" s="21"/>
    </row>
    <row r="1195" spans="14:19" x14ac:dyDescent="0.2">
      <c r="N1195" s="19"/>
      <c r="O1195" s="20"/>
      <c r="P1195" s="21"/>
      <c r="Q1195" s="21"/>
      <c r="R1195" s="21"/>
      <c r="S1195" s="21"/>
    </row>
    <row r="1196" spans="14:19" x14ac:dyDescent="0.2">
      <c r="N1196" s="19"/>
      <c r="O1196" s="20"/>
      <c r="P1196" s="21"/>
      <c r="Q1196" s="21"/>
      <c r="R1196" s="21"/>
      <c r="S1196" s="21"/>
    </row>
    <row r="1197" spans="14:19" x14ac:dyDescent="0.2">
      <c r="N1197" s="19"/>
      <c r="O1197" s="20"/>
      <c r="P1197" s="21"/>
      <c r="Q1197" s="21"/>
      <c r="R1197" s="21"/>
      <c r="S1197" s="21"/>
    </row>
    <row r="1198" spans="14:19" x14ac:dyDescent="0.2">
      <c r="N1198" s="19"/>
      <c r="O1198" s="20"/>
      <c r="P1198" s="21"/>
      <c r="Q1198" s="21"/>
      <c r="R1198" s="21"/>
      <c r="S1198" s="21"/>
    </row>
    <row r="1199" spans="14:19" x14ac:dyDescent="0.2">
      <c r="N1199" s="19"/>
      <c r="O1199" s="20"/>
      <c r="P1199" s="21"/>
      <c r="Q1199" s="21"/>
      <c r="R1199" s="21"/>
      <c r="S1199" s="21"/>
    </row>
    <row r="1200" spans="14:19" x14ac:dyDescent="0.2">
      <c r="N1200" s="43"/>
      <c r="O1200" s="44"/>
      <c r="P1200" s="45"/>
      <c r="Q1200" s="45"/>
      <c r="R1200" s="45"/>
      <c r="S1200" s="45"/>
    </row>
    <row r="1201" spans="14:19" x14ac:dyDescent="0.2">
      <c r="N1201" s="47"/>
      <c r="O1201" s="48"/>
      <c r="P1201" s="49"/>
      <c r="Q1201" s="49"/>
      <c r="R1201" s="49"/>
      <c r="S1201" s="49"/>
    </row>
    <row r="1202" spans="14:19" x14ac:dyDescent="0.2">
      <c r="N1202" s="1"/>
      <c r="O1202" s="1"/>
    </row>
    <row r="1203" spans="14:19" x14ac:dyDescent="0.2">
      <c r="N1203" s="19"/>
      <c r="O1203" s="20"/>
      <c r="P1203" s="21"/>
      <c r="Q1203" s="21"/>
      <c r="R1203" s="21"/>
      <c r="S1203" s="21"/>
    </row>
    <row r="1204" spans="14:19" x14ac:dyDescent="0.2">
      <c r="N1204" s="19"/>
      <c r="O1204" s="20"/>
      <c r="P1204" s="21"/>
      <c r="Q1204" s="21"/>
      <c r="R1204" s="21"/>
      <c r="S1204" s="21"/>
    </row>
    <row r="1205" spans="14:19" x14ac:dyDescent="0.2">
      <c r="N1205" s="19"/>
      <c r="O1205" s="20"/>
      <c r="P1205" s="21"/>
      <c r="Q1205" s="21"/>
      <c r="R1205" s="21"/>
      <c r="S1205" s="21"/>
    </row>
    <row r="1206" spans="14:19" x14ac:dyDescent="0.2">
      <c r="N1206" s="19"/>
      <c r="O1206" s="20"/>
      <c r="P1206" s="21"/>
      <c r="Q1206" s="21"/>
      <c r="R1206" s="21"/>
      <c r="S1206" s="21"/>
    </row>
    <row r="1207" spans="14:19" x14ac:dyDescent="0.2">
      <c r="N1207" s="19"/>
      <c r="O1207" s="20"/>
      <c r="P1207" s="21"/>
      <c r="Q1207" s="21"/>
      <c r="R1207" s="21"/>
      <c r="S1207" s="21"/>
    </row>
    <row r="1208" spans="14:19" x14ac:dyDescent="0.2">
      <c r="N1208" s="23"/>
      <c r="O1208" s="24"/>
      <c r="P1208" s="21"/>
      <c r="Q1208" s="25"/>
      <c r="R1208" s="25"/>
      <c r="S1208" s="25"/>
    </row>
    <row r="1209" spans="14:19" x14ac:dyDescent="0.2">
      <c r="N1209" s="19"/>
      <c r="O1209" s="20"/>
      <c r="P1209" s="21"/>
      <c r="Q1209" s="21"/>
      <c r="R1209" s="21"/>
      <c r="S1209" s="21"/>
    </row>
    <row r="1210" spans="14:19" x14ac:dyDescent="0.2">
      <c r="N1210" s="19"/>
      <c r="O1210" s="20"/>
      <c r="P1210" s="21"/>
      <c r="Q1210" s="21"/>
      <c r="R1210" s="21"/>
      <c r="S1210" s="21"/>
    </row>
    <row r="1211" spans="14:19" x14ac:dyDescent="0.2">
      <c r="N1211" s="19"/>
      <c r="O1211" s="20"/>
      <c r="P1211" s="21"/>
      <c r="Q1211" s="21"/>
      <c r="R1211" s="21"/>
      <c r="S1211" s="21"/>
    </row>
    <row r="1212" spans="14:19" x14ac:dyDescent="0.2">
      <c r="N1212" s="19"/>
      <c r="O1212" s="20"/>
      <c r="P1212" s="21"/>
      <c r="Q1212" s="21"/>
      <c r="R1212" s="21"/>
      <c r="S1212" s="21"/>
    </row>
    <row r="1213" spans="14:19" x14ac:dyDescent="0.2">
      <c r="N1213" s="19"/>
      <c r="O1213" s="20"/>
      <c r="P1213" s="21"/>
      <c r="Q1213" s="21"/>
      <c r="R1213" s="21"/>
      <c r="S1213" s="21"/>
    </row>
    <row r="1214" spans="14:19" x14ac:dyDescent="0.2">
      <c r="N1214" s="19"/>
      <c r="O1214" s="20"/>
      <c r="P1214" s="21"/>
      <c r="Q1214" s="21"/>
      <c r="R1214" s="21"/>
      <c r="S1214" s="21"/>
    </row>
    <row r="1215" spans="14:19" x14ac:dyDescent="0.2">
      <c r="N1215" s="23"/>
      <c r="O1215" s="24"/>
      <c r="P1215" s="21"/>
      <c r="Q1215" s="25"/>
      <c r="R1215" s="25"/>
      <c r="S1215" s="25"/>
    </row>
    <row r="1216" spans="14:19" x14ac:dyDescent="0.2">
      <c r="N1216" s="19"/>
      <c r="O1216" s="20"/>
      <c r="P1216" s="21"/>
      <c r="Q1216" s="21"/>
      <c r="R1216" s="21"/>
      <c r="S1216" s="21"/>
    </row>
    <row r="1217" spans="14:19" x14ac:dyDescent="0.2">
      <c r="N1217" s="19"/>
      <c r="O1217" s="20"/>
      <c r="P1217" s="21"/>
      <c r="Q1217" s="21"/>
      <c r="R1217" s="21"/>
      <c r="S1217" s="21"/>
    </row>
    <row r="1218" spans="14:19" x14ac:dyDescent="0.2">
      <c r="N1218" s="23"/>
      <c r="O1218" s="24"/>
      <c r="P1218" s="25"/>
      <c r="Q1218" s="25"/>
      <c r="R1218" s="25"/>
      <c r="S1218" s="25"/>
    </row>
    <row r="1219" spans="14:19" x14ac:dyDescent="0.2">
      <c r="N1219" s="19"/>
      <c r="O1219" s="20"/>
      <c r="P1219" s="21"/>
      <c r="Q1219" s="21"/>
      <c r="R1219" s="21"/>
      <c r="S1219" s="21"/>
    </row>
    <row r="1220" spans="14:19" x14ac:dyDescent="0.2">
      <c r="N1220" s="19"/>
      <c r="O1220" s="20"/>
      <c r="P1220" s="21"/>
      <c r="Q1220" s="21"/>
      <c r="R1220" s="21"/>
      <c r="S1220" s="21"/>
    </row>
    <row r="1221" spans="14:19" x14ac:dyDescent="0.2">
      <c r="N1221" s="19"/>
      <c r="O1221" s="20"/>
      <c r="Q1221" s="21"/>
      <c r="R1221" s="21"/>
      <c r="S1221" s="21"/>
    </row>
    <row r="1222" spans="14:19" x14ac:dyDescent="0.2">
      <c r="N1222" s="19"/>
      <c r="O1222" s="20"/>
      <c r="P1222" s="21"/>
      <c r="Q1222" s="21"/>
      <c r="R1222" s="21"/>
      <c r="S1222" s="21"/>
    </row>
    <row r="1223" spans="14:19" x14ac:dyDescent="0.2">
      <c r="N1223" s="19"/>
      <c r="O1223" s="20"/>
      <c r="P1223" s="21"/>
      <c r="Q1223" s="21"/>
      <c r="R1223" s="21"/>
      <c r="S1223" s="21"/>
    </row>
    <row r="1224" spans="14:19" x14ac:dyDescent="0.2">
      <c r="N1224" s="19"/>
      <c r="O1224" s="20"/>
      <c r="P1224" s="25"/>
      <c r="Q1224" s="25"/>
      <c r="R1224" s="21"/>
      <c r="S1224" s="21"/>
    </row>
    <row r="1225" spans="14:19" x14ac:dyDescent="0.2">
      <c r="N1225" s="23"/>
      <c r="O1225" s="24"/>
      <c r="P1225" s="25"/>
      <c r="Q1225" s="25"/>
      <c r="R1225" s="25"/>
      <c r="S1225" s="25"/>
    </row>
    <row r="1226" spans="14:19" x14ac:dyDescent="0.2">
      <c r="N1226" s="19"/>
      <c r="O1226" s="20"/>
      <c r="P1226" s="21"/>
      <c r="Q1226" s="21"/>
      <c r="R1226" s="21"/>
      <c r="S1226" s="21"/>
    </row>
    <row r="1227" spans="14:19" x14ac:dyDescent="0.2">
      <c r="N1227" s="19"/>
      <c r="O1227" s="20"/>
      <c r="P1227" s="21"/>
      <c r="Q1227" s="21"/>
      <c r="R1227" s="21"/>
      <c r="S1227" s="21"/>
    </row>
    <row r="1228" spans="14:19" x14ac:dyDescent="0.2">
      <c r="N1228" s="19"/>
      <c r="O1228" s="20"/>
      <c r="P1228" s="21"/>
      <c r="Q1228" s="21"/>
      <c r="R1228" s="21"/>
      <c r="S1228" s="21"/>
    </row>
    <row r="1229" spans="14:19" x14ac:dyDescent="0.2">
      <c r="N1229" s="19"/>
      <c r="O1229" s="20"/>
      <c r="P1229" s="21"/>
      <c r="Q1229" s="21"/>
      <c r="R1229" s="21"/>
      <c r="S1229" s="21"/>
    </row>
    <row r="1230" spans="14:19" x14ac:dyDescent="0.2">
      <c r="N1230" s="19"/>
      <c r="O1230" s="20"/>
      <c r="P1230" s="21"/>
      <c r="Q1230" s="21"/>
      <c r="R1230" s="21"/>
      <c r="S1230" s="21"/>
    </row>
    <row r="1231" spans="14:19" x14ac:dyDescent="0.2">
      <c r="N1231" s="19"/>
      <c r="O1231" s="20"/>
      <c r="P1231" s="21"/>
      <c r="Q1231" s="21"/>
      <c r="R1231" s="21"/>
      <c r="S1231" s="21"/>
    </row>
    <row r="1232" spans="14:19" x14ac:dyDescent="0.2">
      <c r="N1232" s="19"/>
      <c r="O1232" s="20"/>
      <c r="P1232" s="21"/>
      <c r="Q1232" s="21"/>
      <c r="R1232" s="21"/>
      <c r="S1232" s="21"/>
    </row>
    <row r="1233" spans="14:19" x14ac:dyDescent="0.2">
      <c r="N1233" s="23"/>
      <c r="O1233" s="24"/>
      <c r="P1233" s="21"/>
      <c r="Q1233" s="25"/>
      <c r="R1233" s="25"/>
      <c r="S1233" s="25"/>
    </row>
    <row r="1234" spans="14:19" x14ac:dyDescent="0.2">
      <c r="N1234" s="19"/>
      <c r="O1234" s="20"/>
      <c r="P1234" s="21"/>
      <c r="Q1234" s="21"/>
      <c r="R1234" s="21"/>
      <c r="S1234" s="21"/>
    </row>
    <row r="1235" spans="14:19" x14ac:dyDescent="0.2">
      <c r="N1235" s="23"/>
      <c r="O1235" s="24"/>
      <c r="P1235" s="25"/>
      <c r="Q1235" s="25"/>
      <c r="R1235" s="25"/>
      <c r="S1235" s="25"/>
    </row>
  </sheetData>
  <autoFilter ref="A4:U624">
    <filterColumn colId="3">
      <customFilters>
        <customFilter operator="greaterThan" val="0"/>
      </customFilters>
    </filterColumn>
  </autoFilter>
  <mergeCells count="1">
    <mergeCell ref="B1:D1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80" firstPageNumber="0" orientation="portrait" r:id="rId1"/>
  <headerFooter alignWithMargins="0">
    <oddHeader>&amp;L&amp;"Arial CE,Félkövér"Ordacsehi Napsugár Óvoda 
&amp;"Arial CE,Normál"2020. évi költségvetési rendelet módosítása&amp;RÉrték típus: Ezer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view="pageBreakPreview" zoomScale="90" zoomScaleNormal="100" zoomScaleSheetLayoutView="90" workbookViewId="0">
      <selection activeCell="A4" sqref="A4"/>
    </sheetView>
  </sheetViews>
  <sheetFormatPr defaultRowHeight="12" outlineLevelRow="1" x14ac:dyDescent="0.2"/>
  <cols>
    <col min="1" max="1" width="53.5703125" style="57" customWidth="1"/>
    <col min="2" max="2" width="14.42578125" style="58" customWidth="1"/>
    <col min="3" max="3" width="12.85546875" style="58" customWidth="1"/>
    <col min="4" max="4" width="14.42578125" style="58" customWidth="1"/>
    <col min="5" max="5" width="12.85546875" style="58" customWidth="1"/>
    <col min="6" max="6" width="10.140625" style="59" customWidth="1"/>
    <col min="7" max="16384" width="9.140625" style="59"/>
  </cols>
  <sheetData>
    <row r="2" spans="1:10" ht="12.75" x14ac:dyDescent="0.2">
      <c r="A2" s="125" t="s">
        <v>957</v>
      </c>
      <c r="B2" s="125"/>
      <c r="C2" s="125"/>
      <c r="D2" s="125"/>
      <c r="E2" s="125"/>
      <c r="F2" s="97"/>
      <c r="G2" s="97"/>
    </row>
    <row r="3" spans="1:10" ht="12.75" x14ac:dyDescent="0.2">
      <c r="A3" s="125" t="s">
        <v>944</v>
      </c>
      <c r="B3" s="125"/>
      <c r="C3" s="125"/>
      <c r="D3" s="125"/>
      <c r="E3" s="125"/>
      <c r="F3" s="97"/>
      <c r="G3" s="97"/>
    </row>
    <row r="4" spans="1:10" ht="12.75" customHeight="1" x14ac:dyDescent="0.2">
      <c r="A4" s="11"/>
      <c r="B4" s="11"/>
      <c r="C4" s="60"/>
      <c r="D4" s="11"/>
      <c r="E4" s="60"/>
    </row>
    <row r="5" spans="1:10" ht="19.5" customHeight="1" x14ac:dyDescent="0.2">
      <c r="A5" s="127" t="s">
        <v>916</v>
      </c>
      <c r="B5" s="127"/>
      <c r="C5" s="127"/>
      <c r="D5" s="127"/>
      <c r="E5" s="127"/>
    </row>
    <row r="6" spans="1:10" ht="12.75" customHeight="1" x14ac:dyDescent="0.2">
      <c r="A6" s="61"/>
      <c r="B6" s="62"/>
      <c r="D6" s="62"/>
      <c r="F6" s="11"/>
      <c r="G6" s="12"/>
      <c r="H6" s="12"/>
      <c r="I6" s="12"/>
      <c r="J6" s="12"/>
    </row>
    <row r="7" spans="1:10" s="64" customFormat="1" ht="18" customHeight="1" x14ac:dyDescent="0.2">
      <c r="A7" s="128" t="s">
        <v>5</v>
      </c>
      <c r="B7" s="126" t="s">
        <v>960</v>
      </c>
      <c r="C7" s="126"/>
      <c r="D7" s="126" t="s">
        <v>966</v>
      </c>
      <c r="E7" s="126"/>
    </row>
    <row r="8" spans="1:10" s="64" customFormat="1" x14ac:dyDescent="0.2">
      <c r="A8" s="128"/>
      <c r="B8" s="63" t="s">
        <v>917</v>
      </c>
      <c r="C8" s="63" t="s">
        <v>918</v>
      </c>
      <c r="D8" s="63" t="s">
        <v>917</v>
      </c>
      <c r="E8" s="63" t="s">
        <v>918</v>
      </c>
    </row>
    <row r="9" spans="1:10" s="68" customFormat="1" ht="18" customHeight="1" outlineLevel="1" x14ac:dyDescent="0.2">
      <c r="A9" s="65"/>
      <c r="B9" s="66"/>
      <c r="C9" s="67"/>
      <c r="D9" s="66"/>
      <c r="E9" s="67"/>
    </row>
    <row r="10" spans="1:10" s="68" customFormat="1" ht="16.5" customHeight="1" outlineLevel="1" x14ac:dyDescent="0.2">
      <c r="A10" s="65"/>
      <c r="B10" s="66"/>
      <c r="C10" s="69"/>
      <c r="D10" s="66"/>
      <c r="E10" s="69"/>
    </row>
    <row r="11" spans="1:10" s="72" customFormat="1" ht="19.5" customHeight="1" x14ac:dyDescent="0.2">
      <c r="A11" s="70" t="s">
        <v>444</v>
      </c>
      <c r="B11" s="71">
        <f>SUBTOTAL(9,B9:B10)</f>
        <v>0</v>
      </c>
      <c r="C11" s="71">
        <f>SUBTOTAL(9,C9:C10)</f>
        <v>0</v>
      </c>
      <c r="D11" s="71">
        <f>SUBTOTAL(9,D9:D10)</f>
        <v>0</v>
      </c>
      <c r="E11" s="71">
        <f>SUBTOTAL(9,E9:E10)</f>
        <v>0</v>
      </c>
    </row>
    <row r="12" spans="1:10" s="68" customFormat="1" ht="19.5" customHeight="1" outlineLevel="1" x14ac:dyDescent="0.2">
      <c r="A12" s="65"/>
      <c r="B12" s="66"/>
      <c r="C12" s="67"/>
      <c r="D12" s="66"/>
      <c r="E12" s="67"/>
    </row>
    <row r="13" spans="1:10" s="68" customFormat="1" ht="18" customHeight="1" outlineLevel="1" x14ac:dyDescent="0.2">
      <c r="A13" s="65"/>
      <c r="B13" s="66"/>
      <c r="C13" s="67"/>
      <c r="D13" s="66"/>
      <c r="E13" s="67"/>
    </row>
    <row r="14" spans="1:10" s="72" customFormat="1" ht="17.25" customHeight="1" x14ac:dyDescent="0.2">
      <c r="A14" s="70" t="s">
        <v>446</v>
      </c>
      <c r="B14" s="71">
        <f>SUBTOTAL(9,B12:B13)</f>
        <v>0</v>
      </c>
      <c r="C14" s="71">
        <f>SUBTOTAL(9,C12:C13)</f>
        <v>0</v>
      </c>
      <c r="D14" s="71">
        <f>SUBTOTAL(9,D12:D13)</f>
        <v>0</v>
      </c>
      <c r="E14" s="71">
        <f>SUBTOTAL(9,E12:E13)</f>
        <v>0</v>
      </c>
    </row>
    <row r="15" spans="1:10" s="68" customFormat="1" ht="25.5" customHeight="1" outlineLevel="1" x14ac:dyDescent="0.2">
      <c r="A15" s="65" t="s">
        <v>962</v>
      </c>
      <c r="B15" s="66">
        <v>787</v>
      </c>
      <c r="C15" s="67">
        <v>213</v>
      </c>
      <c r="D15" s="66">
        <f>787+250</f>
        <v>1037</v>
      </c>
      <c r="E15" s="67">
        <f>213+65</f>
        <v>278</v>
      </c>
    </row>
    <row r="16" spans="1:10" s="72" customFormat="1" ht="17.25" customHeight="1" x14ac:dyDescent="0.2">
      <c r="A16" s="70" t="s">
        <v>446</v>
      </c>
      <c r="B16" s="71">
        <f>SUBTOTAL(9,B15:B15)</f>
        <v>787</v>
      </c>
      <c r="C16" s="71">
        <f>SUBTOTAL(9,C15:C15)</f>
        <v>213</v>
      </c>
      <c r="D16" s="71">
        <f>SUBTOTAL(9,D15:D15)</f>
        <v>1037</v>
      </c>
      <c r="E16" s="71">
        <f>SUBTOTAL(9,E15:E15)</f>
        <v>278</v>
      </c>
    </row>
    <row r="17" spans="1:5" s="68" customFormat="1" ht="16.5" customHeight="1" outlineLevel="1" x14ac:dyDescent="0.2">
      <c r="A17" s="65"/>
      <c r="B17" s="69"/>
      <c r="C17" s="67"/>
      <c r="D17" s="69"/>
      <c r="E17" s="67"/>
    </row>
    <row r="18" spans="1:5" s="68" customFormat="1" ht="11.25" outlineLevel="1" x14ac:dyDescent="0.2">
      <c r="A18" s="65"/>
      <c r="B18" s="66"/>
      <c r="C18" s="67"/>
      <c r="D18" s="66"/>
      <c r="E18" s="67"/>
    </row>
    <row r="19" spans="1:5" s="68" customFormat="1" ht="11.25" outlineLevel="1" x14ac:dyDescent="0.2">
      <c r="A19" s="65"/>
      <c r="B19" s="66"/>
      <c r="C19" s="67"/>
      <c r="D19" s="66"/>
      <c r="E19" s="67"/>
    </row>
    <row r="20" spans="1:5" s="72" customFormat="1" ht="11.25" x14ac:dyDescent="0.2">
      <c r="A20" s="70" t="s">
        <v>450</v>
      </c>
      <c r="B20" s="71">
        <f>SUBTOTAL(9,B17:B19)</f>
        <v>0</v>
      </c>
      <c r="C20" s="71">
        <f>SUBTOTAL(9,C17:C19)</f>
        <v>0</v>
      </c>
      <c r="D20" s="71">
        <f>SUBTOTAL(9,D17:D19)</f>
        <v>0</v>
      </c>
      <c r="E20" s="71">
        <f>SUBTOTAL(9,E17:E19)</f>
        <v>0</v>
      </c>
    </row>
    <row r="21" spans="1:5" s="68" customFormat="1" ht="11.25" outlineLevel="1" x14ac:dyDescent="0.2">
      <c r="A21" s="73" t="s">
        <v>961</v>
      </c>
      <c r="B21" s="69">
        <v>395</v>
      </c>
      <c r="C21" s="67">
        <v>105</v>
      </c>
      <c r="D21" s="69">
        <v>395</v>
      </c>
      <c r="E21" s="67">
        <v>105</v>
      </c>
    </row>
    <row r="22" spans="1:5" s="72" customFormat="1" ht="11.25" x14ac:dyDescent="0.2">
      <c r="A22" s="70" t="s">
        <v>452</v>
      </c>
      <c r="B22" s="71">
        <f>SUM(B21)</f>
        <v>395</v>
      </c>
      <c r="C22" s="71">
        <v>105</v>
      </c>
      <c r="D22" s="71">
        <f>SUM(D21)</f>
        <v>395</v>
      </c>
      <c r="E22" s="71">
        <v>105</v>
      </c>
    </row>
    <row r="23" spans="1:5" x14ac:dyDescent="0.2">
      <c r="A23" s="57" t="s">
        <v>963</v>
      </c>
      <c r="B23" s="58">
        <v>1180</v>
      </c>
      <c r="C23" s="58">
        <v>320</v>
      </c>
      <c r="D23" s="58">
        <v>1180</v>
      </c>
      <c r="E23" s="58">
        <v>320</v>
      </c>
    </row>
    <row r="24" spans="1:5" s="72" customFormat="1" ht="22.5" customHeight="1" x14ac:dyDescent="0.2">
      <c r="A24" s="70" t="s">
        <v>458</v>
      </c>
      <c r="B24" s="71"/>
      <c r="C24" s="71">
        <f>SUM(C23,C22,C16)</f>
        <v>638</v>
      </c>
      <c r="D24" s="71"/>
      <c r="E24" s="71">
        <f>SUM(E23,E22,E16)</f>
        <v>703</v>
      </c>
    </row>
    <row r="25" spans="1:5" s="72" customFormat="1" ht="19.5" customHeight="1" x14ac:dyDescent="0.2">
      <c r="A25" s="74" t="s">
        <v>919</v>
      </c>
      <c r="B25" s="71">
        <f>SUM(B23,B22,B16)</f>
        <v>2362</v>
      </c>
      <c r="C25" s="71">
        <f>C24</f>
        <v>638</v>
      </c>
      <c r="D25" s="71">
        <f>SUM(D23,D22,D16)</f>
        <v>2612</v>
      </c>
      <c r="E25" s="71">
        <f>E24</f>
        <v>703</v>
      </c>
    </row>
    <row r="26" spans="1:5" s="68" customFormat="1" ht="17.25" customHeight="1" outlineLevel="1" x14ac:dyDescent="0.2">
      <c r="A26" s="65"/>
      <c r="B26" s="66"/>
      <c r="C26" s="67"/>
      <c r="D26" s="66"/>
      <c r="E26" s="67"/>
    </row>
    <row r="27" spans="1:5" s="68" customFormat="1" ht="16.5" customHeight="1" outlineLevel="1" x14ac:dyDescent="0.2">
      <c r="A27" s="73"/>
      <c r="B27" s="66"/>
      <c r="C27" s="67"/>
      <c r="D27" s="66"/>
      <c r="E27" s="67"/>
    </row>
    <row r="28" spans="1:5" s="72" customFormat="1" ht="11.25" x14ac:dyDescent="0.2">
      <c r="A28" s="70" t="s">
        <v>462</v>
      </c>
      <c r="B28" s="71">
        <v>1772</v>
      </c>
      <c r="C28" s="71">
        <v>479</v>
      </c>
      <c r="D28" s="71">
        <v>1772</v>
      </c>
      <c r="E28" s="71">
        <v>479</v>
      </c>
    </row>
    <row r="29" spans="1:5" s="68" customFormat="1" ht="19.5" customHeight="1" outlineLevel="1" x14ac:dyDescent="0.2">
      <c r="A29" s="73"/>
      <c r="B29" s="66"/>
      <c r="C29" s="67"/>
      <c r="D29" s="66"/>
      <c r="E29" s="67"/>
    </row>
    <row r="30" spans="1:5" s="77" customFormat="1" ht="22.5" x14ac:dyDescent="0.2">
      <c r="A30" s="70" t="s">
        <v>468</v>
      </c>
      <c r="B30" s="75">
        <f>SUBTOTAL(9,B29:B29)</f>
        <v>0</v>
      </c>
      <c r="C30" s="76"/>
      <c r="D30" s="75">
        <f>SUBTOTAL(9,D29:D29)</f>
        <v>0</v>
      </c>
      <c r="E30" s="76"/>
    </row>
    <row r="31" spans="1:5" s="72" customFormat="1" ht="18.75" customHeight="1" x14ac:dyDescent="0.2">
      <c r="A31" s="74" t="s">
        <v>920</v>
      </c>
      <c r="B31" s="71">
        <f>SUM(B30,B28)</f>
        <v>1772</v>
      </c>
      <c r="C31" s="71">
        <f>SUBTOTAL(9,C26:C29)</f>
        <v>479</v>
      </c>
      <c r="D31" s="71">
        <f>SUM(D30,D28)</f>
        <v>1772</v>
      </c>
      <c r="E31" s="71">
        <f>SUBTOTAL(9,E26:E29)</f>
        <v>479</v>
      </c>
    </row>
    <row r="32" spans="1:5" s="79" customFormat="1" ht="17.25" customHeight="1" outlineLevel="1" x14ac:dyDescent="0.2">
      <c r="A32" s="78"/>
      <c r="B32" s="66"/>
      <c r="C32" s="66"/>
      <c r="D32" s="66"/>
      <c r="E32" s="66"/>
    </row>
    <row r="33" spans="1:6" s="81" customFormat="1" ht="17.25" customHeight="1" x14ac:dyDescent="0.2">
      <c r="A33" s="80"/>
      <c r="B33" s="71">
        <f>SUBTOTAL(9,B32:B32)</f>
        <v>0</v>
      </c>
      <c r="C33" s="71">
        <f>SUBTOTAL(9,C32:C32)</f>
        <v>0</v>
      </c>
      <c r="D33" s="71">
        <f>SUBTOTAL(9,D32:D32)</f>
        <v>0</v>
      </c>
      <c r="E33" s="71">
        <f>SUBTOTAL(9,E32:E32)</f>
        <v>0</v>
      </c>
    </row>
    <row r="34" spans="1:6" s="81" customFormat="1" ht="17.25" customHeight="1" x14ac:dyDescent="0.2">
      <c r="A34" s="80" t="s">
        <v>921</v>
      </c>
      <c r="B34" s="71">
        <f>SUM(B25,B31)</f>
        <v>4134</v>
      </c>
      <c r="C34" s="71">
        <f>SUM(C25,C31)</f>
        <v>1117</v>
      </c>
      <c r="D34" s="71">
        <f>SUM(D25,D31)</f>
        <v>4384</v>
      </c>
      <c r="E34" s="71">
        <f>SUM(E25,E31)</f>
        <v>1182</v>
      </c>
      <c r="F34" s="82">
        <f>+B34+C34</f>
        <v>5251</v>
      </c>
    </row>
    <row r="36" spans="1:6" s="79" customFormat="1" ht="11.25" x14ac:dyDescent="0.2">
      <c r="A36" s="57"/>
      <c r="B36" s="83"/>
      <c r="C36" s="83"/>
      <c r="D36" s="83"/>
      <c r="E36" s="83"/>
    </row>
    <row r="37" spans="1:6" s="79" customFormat="1" ht="11.25" x14ac:dyDescent="0.2">
      <c r="A37" s="57"/>
      <c r="B37" s="83"/>
      <c r="C37" s="83"/>
      <c r="D37" s="83"/>
      <c r="E37" s="83"/>
    </row>
    <row r="38" spans="1:6" s="79" customFormat="1" ht="11.25" x14ac:dyDescent="0.2">
      <c r="A38" s="57"/>
      <c r="B38" s="83"/>
      <c r="C38" s="84"/>
      <c r="D38" s="83"/>
      <c r="E38" s="84"/>
    </row>
    <row r="39" spans="1:6" s="79" customFormat="1" ht="11.25" x14ac:dyDescent="0.2">
      <c r="A39" s="57"/>
      <c r="B39" s="83"/>
      <c r="C39" s="84"/>
      <c r="D39" s="83"/>
      <c r="E39" s="84"/>
    </row>
    <row r="40" spans="1:6" s="79" customFormat="1" ht="11.25" x14ac:dyDescent="0.2">
      <c r="A40" s="57"/>
      <c r="B40" s="83"/>
      <c r="C40" s="84"/>
      <c r="D40" s="83"/>
      <c r="E40" s="84"/>
    </row>
    <row r="41" spans="1:6" s="79" customFormat="1" ht="11.25" x14ac:dyDescent="0.2">
      <c r="A41" s="57"/>
      <c r="B41" s="83"/>
      <c r="C41" s="84"/>
      <c r="D41" s="83"/>
      <c r="E41" s="84"/>
    </row>
    <row r="42" spans="1:6" s="79" customFormat="1" ht="11.25" x14ac:dyDescent="0.2">
      <c r="A42" s="57"/>
      <c r="B42" s="83"/>
      <c r="C42" s="84"/>
      <c r="D42" s="83"/>
      <c r="E42" s="84"/>
    </row>
    <row r="43" spans="1:6" x14ac:dyDescent="0.2">
      <c r="B43" s="83"/>
      <c r="C43" s="84"/>
      <c r="D43" s="83"/>
      <c r="E43" s="84"/>
    </row>
  </sheetData>
  <autoFilter ref="A8:H8"/>
  <mergeCells count="6">
    <mergeCell ref="D7:E7"/>
    <mergeCell ref="A2:E2"/>
    <mergeCell ref="A3:E3"/>
    <mergeCell ref="A5:E5"/>
    <mergeCell ref="A7:A8"/>
    <mergeCell ref="B7:C7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portrait" r:id="rId1"/>
  <headerFooter alignWithMargins="0">
    <oddHeader>&amp;L&amp;"Arial CE,Félkövér"Ordacsehi Község Önkormányzata
&amp;"Arial CE,Normál"2020. évi előirányzat módosítása&amp;RÉrték típus: Ezer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0.5703125" customWidth="1"/>
    <col min="2" max="2" width="14" customWidth="1"/>
    <col min="3" max="3" width="20.28515625" customWidth="1"/>
  </cols>
  <sheetData>
    <row r="1" spans="1:3" x14ac:dyDescent="0.2">
      <c r="A1" s="125" t="s">
        <v>956</v>
      </c>
      <c r="B1" s="125"/>
      <c r="C1" s="125"/>
    </row>
    <row r="2" spans="1:3" x14ac:dyDescent="0.2">
      <c r="A2" s="125" t="s">
        <v>944</v>
      </c>
      <c r="B2" s="125"/>
      <c r="C2" s="125"/>
    </row>
    <row r="3" spans="1:3" x14ac:dyDescent="0.2">
      <c r="A3" s="125" t="s">
        <v>938</v>
      </c>
      <c r="B3" s="125"/>
      <c r="C3" s="125"/>
    </row>
    <row r="4" spans="1:3" x14ac:dyDescent="0.2">
      <c r="B4" s="98"/>
    </row>
    <row r="5" spans="1:3" x14ac:dyDescent="0.2">
      <c r="B5" s="98"/>
    </row>
    <row r="6" spans="1:3" x14ac:dyDescent="0.2">
      <c r="B6" s="98"/>
    </row>
    <row r="7" spans="1:3" x14ac:dyDescent="0.2">
      <c r="B7" s="98"/>
      <c r="C7" s="90" t="s">
        <v>935</v>
      </c>
    </row>
    <row r="8" spans="1:3" x14ac:dyDescent="0.2">
      <c r="A8" s="129" t="s">
        <v>939</v>
      </c>
      <c r="B8" s="131" t="s">
        <v>936</v>
      </c>
      <c r="C8" s="131" t="s">
        <v>937</v>
      </c>
    </row>
    <row r="9" spans="1:3" x14ac:dyDescent="0.2">
      <c r="A9" s="130"/>
      <c r="B9" s="132"/>
      <c r="C9" s="133"/>
    </row>
    <row r="10" spans="1:3" x14ac:dyDescent="0.2">
      <c r="A10" s="93"/>
      <c r="B10" s="94"/>
      <c r="C10" s="94"/>
    </row>
    <row r="11" spans="1:3" x14ac:dyDescent="0.2">
      <c r="A11" s="93" t="s">
        <v>942</v>
      </c>
      <c r="B11" s="95"/>
      <c r="C11" s="94"/>
    </row>
    <row r="12" spans="1:3" x14ac:dyDescent="0.2">
      <c r="A12" s="93"/>
      <c r="B12" s="91"/>
      <c r="C12" s="91"/>
    </row>
    <row r="13" spans="1:3" x14ac:dyDescent="0.2">
      <c r="A13" s="93"/>
      <c r="B13" s="92"/>
      <c r="C13" s="91"/>
    </row>
    <row r="14" spans="1:3" ht="12.75" customHeight="1" x14ac:dyDescent="0.2">
      <c r="A14" s="113" t="s">
        <v>940</v>
      </c>
      <c r="B14" s="121">
        <f>+ÖNK!C239</f>
        <v>5404</v>
      </c>
      <c r="C14" s="121">
        <f>+ÖNK!D239</f>
        <v>5398</v>
      </c>
    </row>
    <row r="15" spans="1:3" x14ac:dyDescent="0.2">
      <c r="A15" s="114"/>
      <c r="B15" s="121"/>
      <c r="C15" s="122"/>
    </row>
    <row r="16" spans="1:3" ht="12.75" customHeight="1" x14ac:dyDescent="0.2">
      <c r="A16" s="113" t="s">
        <v>941</v>
      </c>
      <c r="B16" s="121"/>
      <c r="C16" s="122"/>
    </row>
    <row r="17" spans="1:3" x14ac:dyDescent="0.2">
      <c r="A17" s="114"/>
      <c r="B17" s="122"/>
      <c r="C17" s="122"/>
    </row>
    <row r="18" spans="1:3" x14ac:dyDescent="0.2">
      <c r="A18" s="93"/>
      <c r="B18" s="122"/>
      <c r="C18" s="122"/>
    </row>
    <row r="19" spans="1:3" x14ac:dyDescent="0.2">
      <c r="A19" s="99" t="s">
        <v>943</v>
      </c>
      <c r="B19" s="123">
        <f>SUM(B14:B18)</f>
        <v>5404</v>
      </c>
      <c r="C19" s="123">
        <f>SUM(C14:C18)</f>
        <v>5398</v>
      </c>
    </row>
  </sheetData>
  <mergeCells count="6">
    <mergeCell ref="A8:A9"/>
    <mergeCell ref="A1:C1"/>
    <mergeCell ref="A2:C2"/>
    <mergeCell ref="A3:C3"/>
    <mergeCell ref="B8:B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&amp;LOrdacsehi Község Önkormányzata
2020. évi előirányzat módosítása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Címrend</vt:lpstr>
      <vt:lpstr>össz</vt:lpstr>
      <vt:lpstr>ÖNK</vt:lpstr>
      <vt:lpstr>ovi</vt:lpstr>
      <vt:lpstr>Felhalmozás</vt:lpstr>
      <vt:lpstr>Céltartalék</vt:lpstr>
      <vt:lpstr>Munka1</vt:lpstr>
      <vt:lpstr>Felhalmozás!Nyomtatási_cím</vt:lpstr>
      <vt:lpstr>ÖNK!Nyomtatási_cím</vt:lpstr>
      <vt:lpstr>össz!Nyomtatási_cím</vt:lpstr>
      <vt:lpstr>Címrend!Nyomtatási_terület</vt:lpstr>
      <vt:lpstr>Felhalmozás!Nyomtatási_terület</vt:lpstr>
      <vt:lpstr>ovi!Nyomtatási_terület</vt:lpstr>
      <vt:lpstr>ÖNK!Nyomtatási_terület</vt:lpstr>
      <vt:lpstr>össz!Nyomtatási_terület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Windows-felhasználó</cp:lastModifiedBy>
  <cp:lastPrinted>2020-09-24T12:44:03Z</cp:lastPrinted>
  <dcterms:created xsi:type="dcterms:W3CDTF">2016-01-20T17:44:16Z</dcterms:created>
  <dcterms:modified xsi:type="dcterms:W3CDTF">2020-09-24T12:48:51Z</dcterms:modified>
</cp:coreProperties>
</file>