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zekér Andrea_2025\KÉPVISELŐ-TESTÜLETI_anyagok\02.12\"/>
    </mc:Choice>
  </mc:AlternateContent>
  <bookViews>
    <workbookView xWindow="0" yWindow="0" windowWidth="28800" windowHeight="12300" tabRatio="639"/>
  </bookViews>
  <sheets>
    <sheet name="Címrend" sheetId="1" r:id="rId1"/>
    <sheet name="össz" sheetId="2" r:id="rId2"/>
    <sheet name="ÖNK" sheetId="3" r:id="rId3"/>
    <sheet name="ovi" sheetId="4" r:id="rId4"/>
    <sheet name="Felhalmozás" sheetId="5" r:id="rId5"/>
    <sheet name="létszám" sheetId="7" r:id="rId6"/>
    <sheet name="Eu " sheetId="8" r:id="rId7"/>
    <sheet name="Hitel" sheetId="9" r:id="rId8"/>
    <sheet name="Közvetett támogatás" sheetId="10" r:id="rId9"/>
    <sheet name="Előírányzat felhasználás" sheetId="11" r:id="rId10"/>
    <sheet name="Gördülő" sheetId="12" r:id="rId11"/>
    <sheet name="Céltartalék" sheetId="6" r:id="rId12"/>
  </sheets>
  <externalReferences>
    <externalReference r:id="rId13"/>
  </externalReferences>
  <definedNames>
    <definedName name="_xlnm._FilterDatabase" localSheetId="4" hidden="1">Felhalmozás!$A$6:$B$6</definedName>
    <definedName name="_xlnm._FilterDatabase" localSheetId="3" hidden="1">ovi!$A$5:$F$637</definedName>
    <definedName name="_xlnm._FilterDatabase" localSheetId="2" hidden="1">ÖNK!$A$5:$F$637</definedName>
    <definedName name="_xlnm._FilterDatabase" localSheetId="1" hidden="1">össz!$A$5:$F$633</definedName>
    <definedName name="_xlnm.Print_Titles" localSheetId="4">Felhalmozás!$6:$9</definedName>
    <definedName name="_xlnm.Print_Titles" localSheetId="2">ÖNK!$5:$5</definedName>
    <definedName name="_xlnm.Print_Titles" localSheetId="1">össz!$5:$5</definedName>
    <definedName name="_xlnm.Print_Area" localSheetId="11">Céltartalék!$A$1:$D$17</definedName>
    <definedName name="_xlnm.Print_Area" localSheetId="0">Címrend!$A$1:$C$14</definedName>
    <definedName name="_xlnm.Print_Area" localSheetId="9">'Előírányzat felhasználás'!$A$1:$O$31</definedName>
    <definedName name="_xlnm.Print_Area" localSheetId="4">Felhalmozás!$A$1:$I$41</definedName>
    <definedName name="_xlnm.Print_Area" localSheetId="10">Gördülő!$A$1:$I$23</definedName>
    <definedName name="_xlnm.Print_Area" localSheetId="5">létszám!$A$1:$E$10</definedName>
    <definedName name="_xlnm.Print_Area" localSheetId="3">ovi!$A$1:$F$623</definedName>
    <definedName name="_xlnm.Print_Area" localSheetId="2">ÖNK!$A$1:$F$626</definedName>
    <definedName name="_xlnm.Print_Area" localSheetId="1">össz!$A$1:$F$626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5" l="1"/>
  <c r="I27" i="5"/>
  <c r="H27" i="5"/>
  <c r="F240" i="3" l="1"/>
  <c r="F466" i="3" l="1"/>
  <c r="F435" i="3" s="1"/>
  <c r="F483" i="3" s="1"/>
  <c r="F321" i="3"/>
  <c r="F102" i="4"/>
  <c r="F24" i="3"/>
  <c r="F20" i="3"/>
  <c r="F250" i="4"/>
  <c r="F50" i="3"/>
  <c r="F65" i="3"/>
  <c r="F504" i="3"/>
  <c r="F25" i="3" l="1"/>
  <c r="G442" i="3"/>
  <c r="G431" i="3"/>
  <c r="G428" i="3"/>
  <c r="G355" i="3"/>
  <c r="G352" i="3"/>
  <c r="G526" i="3"/>
  <c r="I10" i="5" l="1"/>
  <c r="H10" i="5"/>
  <c r="G10" i="5"/>
  <c r="F625" i="3" l="1"/>
  <c r="F626" i="3" s="1"/>
  <c r="F527" i="3" l="1"/>
  <c r="B16" i="6"/>
  <c r="F14" i="5" l="1"/>
  <c r="F76" i="3" l="1"/>
  <c r="F26" i="3" l="1"/>
  <c r="F255" i="3" l="1"/>
  <c r="F250" i="3"/>
  <c r="F397" i="3"/>
  <c r="F228" i="3"/>
  <c r="F201" i="3"/>
  <c r="F150" i="3"/>
  <c r="F174" i="3" s="1"/>
  <c r="B19" i="11" s="1"/>
  <c r="F102" i="3"/>
  <c r="F106" i="3" s="1"/>
  <c r="F34" i="3"/>
  <c r="F40" i="3"/>
  <c r="F87" i="3"/>
  <c r="F92" i="3" s="1"/>
  <c r="F72" i="3"/>
  <c r="E50" i="3"/>
  <c r="F54" i="3"/>
  <c r="F58" i="3"/>
  <c r="F630" i="3"/>
  <c r="E499" i="3"/>
  <c r="F484" i="3"/>
  <c r="F427" i="3"/>
  <c r="F241" i="3" l="1"/>
  <c r="F85" i="3"/>
  <c r="F57" i="3"/>
  <c r="F49" i="3"/>
  <c r="F107" i="3" l="1"/>
  <c r="F497" i="3" l="1"/>
  <c r="B9" i="11" s="1"/>
  <c r="F318" i="3"/>
  <c r="F34" i="4"/>
  <c r="F527" i="4"/>
  <c r="F106" i="4"/>
  <c r="F76" i="4"/>
  <c r="F65" i="4"/>
  <c r="F54" i="4"/>
  <c r="F57" i="4" s="1"/>
  <c r="F58" i="4"/>
  <c r="F40" i="4"/>
  <c r="F26" i="4"/>
  <c r="F20" i="4"/>
  <c r="F25" i="4" s="1"/>
  <c r="F627" i="3" l="1"/>
  <c r="F633" i="3" s="1"/>
  <c r="F49" i="4"/>
  <c r="F85" i="4"/>
  <c r="F606" i="3"/>
  <c r="F606" i="4"/>
  <c r="F613" i="4" s="1"/>
  <c r="F623" i="4" s="1"/>
  <c r="F629" i="4" s="1"/>
  <c r="F107" i="4" l="1"/>
  <c r="F318" i="4" s="1"/>
  <c r="F613" i="3"/>
  <c r="E386" i="3"/>
  <c r="E397" i="3" s="1"/>
  <c r="E526" i="3"/>
  <c r="E523" i="3" s="1"/>
  <c r="E466" i="3"/>
  <c r="E435" i="3" s="1"/>
  <c r="E321" i="3"/>
  <c r="F350" i="3"/>
  <c r="F325" i="3"/>
  <c r="E279" i="3"/>
  <c r="E201" i="3"/>
  <c r="E40" i="3"/>
  <c r="E102" i="3"/>
  <c r="E106" i="3" s="1"/>
  <c r="F629" i="3" l="1"/>
  <c r="F361" i="3"/>
  <c r="F589" i="3" s="1"/>
  <c r="F628" i="3" s="1"/>
  <c r="E54" i="3"/>
  <c r="E57" i="3" s="1"/>
  <c r="E54" i="4"/>
  <c r="E10" i="5" l="1"/>
  <c r="E31" i="5" s="1"/>
  <c r="D14" i="5"/>
  <c r="E14" i="5"/>
  <c r="C10" i="5"/>
  <c r="C31" i="5" s="1"/>
  <c r="B14" i="5"/>
  <c r="C14" i="5"/>
  <c r="C27" i="5"/>
  <c r="B35" i="5"/>
  <c r="C35" i="5"/>
  <c r="C37" i="5" s="1"/>
  <c r="B37" i="5"/>
  <c r="C606" i="4"/>
  <c r="C613" i="4" s="1"/>
  <c r="C623" i="4" s="1"/>
  <c r="C629" i="4" s="1"/>
  <c r="C588" i="4"/>
  <c r="C527" i="4"/>
  <c r="C102" i="4"/>
  <c r="C106" i="4" s="1"/>
  <c r="C93" i="4"/>
  <c r="C76" i="4"/>
  <c r="C65" i="4"/>
  <c r="C58" i="4"/>
  <c r="C54" i="4"/>
  <c r="C57" i="4" s="1"/>
  <c r="C40" i="4"/>
  <c r="C34" i="4"/>
  <c r="C26" i="4"/>
  <c r="C24" i="4"/>
  <c r="C20" i="4"/>
  <c r="D606" i="4"/>
  <c r="D613" i="4" s="1"/>
  <c r="D623" i="4" s="1"/>
  <c r="D629" i="4" s="1"/>
  <c r="D588" i="4"/>
  <c r="D527" i="4"/>
  <c r="D102" i="4"/>
  <c r="D106" i="4" s="1"/>
  <c r="D76" i="4"/>
  <c r="D65" i="4"/>
  <c r="D58" i="4"/>
  <c r="D85" i="4" s="1"/>
  <c r="D54" i="4"/>
  <c r="D57" i="4" s="1"/>
  <c r="D40" i="4"/>
  <c r="D49" i="4" s="1"/>
  <c r="D26" i="4"/>
  <c r="D24" i="4"/>
  <c r="D20" i="4"/>
  <c r="D625" i="3"/>
  <c r="D626" i="3" s="1"/>
  <c r="D606" i="3"/>
  <c r="D536" i="3"/>
  <c r="D523" i="3"/>
  <c r="G523" i="3" s="1"/>
  <c r="D504" i="3"/>
  <c r="D484" i="3"/>
  <c r="G484" i="3" s="1"/>
  <c r="D466" i="3"/>
  <c r="D435" i="3"/>
  <c r="D427" i="3"/>
  <c r="G427" i="3" s="1"/>
  <c r="D397" i="3"/>
  <c r="D350" i="3"/>
  <c r="G350" i="3" s="1"/>
  <c r="D321" i="3"/>
  <c r="D325" i="3" s="1"/>
  <c r="G325" i="3" s="1"/>
  <c r="D255" i="3"/>
  <c r="G255" i="3" s="1"/>
  <c r="D250" i="3"/>
  <c r="D228" i="3"/>
  <c r="D201" i="3"/>
  <c r="D241" i="3" s="1"/>
  <c r="D150" i="3"/>
  <c r="D174" i="3" s="1"/>
  <c r="D102" i="3"/>
  <c r="D106" i="3" s="1"/>
  <c r="D87" i="3"/>
  <c r="D92" i="3" s="1"/>
  <c r="D76" i="3"/>
  <c r="D72" i="3"/>
  <c r="D65" i="3"/>
  <c r="D58" i="3"/>
  <c r="D54" i="3"/>
  <c r="D50" i="3"/>
  <c r="D40" i="3"/>
  <c r="D34" i="3"/>
  <c r="D26" i="3"/>
  <c r="G26" i="3" s="1"/>
  <c r="D24" i="3"/>
  <c r="D20" i="3"/>
  <c r="G20" i="3" s="1"/>
  <c r="D589" i="4" l="1"/>
  <c r="D628" i="4" s="1"/>
  <c r="D634" i="4" s="1"/>
  <c r="D637" i="4" s="1"/>
  <c r="D25" i="4"/>
  <c r="C25" i="4"/>
  <c r="C85" i="4"/>
  <c r="D613" i="3"/>
  <c r="G606" i="3"/>
  <c r="D483" i="3"/>
  <c r="G483" i="3" s="1"/>
  <c r="G435" i="3"/>
  <c r="D630" i="3"/>
  <c r="G626" i="3"/>
  <c r="C589" i="4"/>
  <c r="C628" i="4" s="1"/>
  <c r="C634" i="4" s="1"/>
  <c r="C637" i="4" s="1"/>
  <c r="C49" i="4"/>
  <c r="C107" i="4" s="1"/>
  <c r="C318" i="4" s="1"/>
  <c r="C627" i="4" s="1"/>
  <c r="C633" i="4" s="1"/>
  <c r="C636" i="4" s="1"/>
  <c r="D49" i="3"/>
  <c r="D527" i="3"/>
  <c r="G527" i="3" s="1"/>
  <c r="D57" i="3"/>
  <c r="D85" i="3"/>
  <c r="D25" i="3"/>
  <c r="G25" i="3" s="1"/>
  <c r="D361" i="3"/>
  <c r="G361" i="3" s="1"/>
  <c r="C40" i="5"/>
  <c r="D107" i="4"/>
  <c r="D318" i="4" s="1"/>
  <c r="D627" i="4" s="1"/>
  <c r="D633" i="4" s="1"/>
  <c r="D636" i="4" s="1"/>
  <c r="D497" i="3" l="1"/>
  <c r="G497" i="3" s="1"/>
  <c r="D629" i="3"/>
  <c r="G613" i="3"/>
  <c r="D589" i="3"/>
  <c r="D107" i="3"/>
  <c r="C625" i="3"/>
  <c r="C626" i="3" s="1"/>
  <c r="C630" i="3" s="1"/>
  <c r="C606" i="3"/>
  <c r="C613" i="3" s="1"/>
  <c r="C629" i="3" s="1"/>
  <c r="C536" i="3"/>
  <c r="C504" i="3"/>
  <c r="C527" i="3" s="1"/>
  <c r="C484" i="3"/>
  <c r="C466" i="3"/>
  <c r="C435" i="3"/>
  <c r="C483" i="3" s="1"/>
  <c r="C427" i="3"/>
  <c r="C397" i="3"/>
  <c r="C350" i="3"/>
  <c r="C325" i="3"/>
  <c r="C321" i="3"/>
  <c r="C255" i="3"/>
  <c r="C250" i="3"/>
  <c r="C228" i="3"/>
  <c r="C201" i="3"/>
  <c r="C150" i="3"/>
  <c r="C174" i="3" s="1"/>
  <c r="C102" i="3"/>
  <c r="C106" i="3" s="1"/>
  <c r="C87" i="3"/>
  <c r="C92" i="3" s="1"/>
  <c r="C76" i="3"/>
  <c r="C72" i="3"/>
  <c r="C65" i="3"/>
  <c r="C58" i="3"/>
  <c r="C54" i="3"/>
  <c r="C50" i="3"/>
  <c r="C40" i="3"/>
  <c r="C34" i="3"/>
  <c r="C26" i="3"/>
  <c r="C24" i="3"/>
  <c r="C20" i="3"/>
  <c r="D628" i="3" l="1"/>
  <c r="D634" i="3" s="1"/>
  <c r="G589" i="3"/>
  <c r="D318" i="3"/>
  <c r="G107" i="3"/>
  <c r="C241" i="3"/>
  <c r="C57" i="3"/>
  <c r="C497" i="3"/>
  <c r="C49" i="3"/>
  <c r="C85" i="3"/>
  <c r="C25" i="3"/>
  <c r="C361" i="3"/>
  <c r="C589" i="3" s="1"/>
  <c r="C628" i="3" s="1"/>
  <c r="I10" i="12"/>
  <c r="F236" i="2"/>
  <c r="F228" i="2"/>
  <c r="D627" i="3" l="1"/>
  <c r="D633" i="3" s="1"/>
  <c r="C634" i="3"/>
  <c r="D637" i="3" s="1"/>
  <c r="C107" i="3"/>
  <c r="C318" i="3" s="1"/>
  <c r="C627" i="3" s="1"/>
  <c r="C633" i="3" s="1"/>
  <c r="F12" i="11"/>
  <c r="G12" i="11"/>
  <c r="H12" i="11"/>
  <c r="I12" i="11"/>
  <c r="J12" i="11"/>
  <c r="K12" i="11"/>
  <c r="L12" i="11"/>
  <c r="M12" i="11"/>
  <c r="N12" i="11"/>
  <c r="O12" i="11"/>
  <c r="D636" i="3" l="1"/>
  <c r="B22" i="11"/>
  <c r="C22" i="11" s="1"/>
  <c r="G14" i="5"/>
  <c r="H14" i="5"/>
  <c r="I14" i="5"/>
  <c r="I7" i="5"/>
  <c r="I31" i="5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1" i="4"/>
  <c r="G22" i="4"/>
  <c r="G23" i="4"/>
  <c r="G27" i="4"/>
  <c r="G28" i="4"/>
  <c r="G29" i="4"/>
  <c r="G30" i="4"/>
  <c r="G31" i="4"/>
  <c r="G32" i="4"/>
  <c r="G33" i="4"/>
  <c r="G35" i="4"/>
  <c r="G36" i="4"/>
  <c r="G37" i="4"/>
  <c r="G38" i="4"/>
  <c r="G39" i="4"/>
  <c r="G41" i="4"/>
  <c r="G42" i="4"/>
  <c r="G43" i="4"/>
  <c r="G44" i="4"/>
  <c r="G45" i="4"/>
  <c r="G46" i="4"/>
  <c r="G47" i="4"/>
  <c r="G48" i="4"/>
  <c r="G50" i="4"/>
  <c r="G51" i="4"/>
  <c r="G52" i="4"/>
  <c r="G53" i="4"/>
  <c r="G55" i="4"/>
  <c r="G56" i="4"/>
  <c r="G59" i="4"/>
  <c r="G60" i="4"/>
  <c r="G61" i="4"/>
  <c r="G62" i="4"/>
  <c r="G63" i="4"/>
  <c r="G64" i="4"/>
  <c r="G66" i="4"/>
  <c r="G67" i="4"/>
  <c r="G68" i="4"/>
  <c r="G69" i="4"/>
  <c r="G70" i="4"/>
  <c r="G71" i="4"/>
  <c r="G72" i="4"/>
  <c r="G73" i="4"/>
  <c r="G74" i="4"/>
  <c r="G75" i="4"/>
  <c r="G77" i="4"/>
  <c r="G78" i="4"/>
  <c r="G79" i="4"/>
  <c r="G80" i="4"/>
  <c r="G81" i="4"/>
  <c r="G82" i="4"/>
  <c r="G83" i="4"/>
  <c r="G84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3" i="4"/>
  <c r="G104" i="4"/>
  <c r="G105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7" i="4"/>
  <c r="G608" i="4"/>
  <c r="G610" i="4"/>
  <c r="G611" i="4"/>
  <c r="G612" i="4"/>
  <c r="G614" i="4"/>
  <c r="G615" i="4"/>
  <c r="G616" i="4"/>
  <c r="G617" i="4"/>
  <c r="G618" i="4"/>
  <c r="G619" i="4"/>
  <c r="G620" i="4"/>
  <c r="G621" i="4"/>
  <c r="G622" i="4"/>
  <c r="G6" i="4"/>
  <c r="G240" i="3" l="1"/>
  <c r="E536" i="3"/>
  <c r="E350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1" i="3"/>
  <c r="G22" i="3"/>
  <c r="G23" i="3"/>
  <c r="G28" i="3"/>
  <c r="G29" i="3"/>
  <c r="G30" i="3"/>
  <c r="G31" i="3"/>
  <c r="G32" i="3"/>
  <c r="G33" i="3"/>
  <c r="G35" i="3"/>
  <c r="G36" i="3"/>
  <c r="G37" i="3"/>
  <c r="G38" i="3"/>
  <c r="G39" i="3"/>
  <c r="G41" i="3"/>
  <c r="G42" i="3"/>
  <c r="G43" i="3"/>
  <c r="G44" i="3"/>
  <c r="G45" i="3"/>
  <c r="G46" i="3"/>
  <c r="G47" i="3"/>
  <c r="G48" i="3"/>
  <c r="G51" i="3"/>
  <c r="G52" i="3"/>
  <c r="G53" i="3"/>
  <c r="G55" i="3"/>
  <c r="G56" i="3"/>
  <c r="G59" i="3"/>
  <c r="G60" i="3"/>
  <c r="G61" i="3"/>
  <c r="G62" i="3"/>
  <c r="G63" i="3"/>
  <c r="G64" i="3"/>
  <c r="G66" i="3"/>
  <c r="G67" i="3"/>
  <c r="G68" i="3"/>
  <c r="G69" i="3"/>
  <c r="G70" i="3"/>
  <c r="G71" i="3"/>
  <c r="G73" i="3"/>
  <c r="G74" i="3"/>
  <c r="G75" i="3"/>
  <c r="G77" i="3"/>
  <c r="G78" i="3"/>
  <c r="G79" i="3"/>
  <c r="G80" i="3"/>
  <c r="G81" i="3"/>
  <c r="G82" i="3"/>
  <c r="G83" i="3"/>
  <c r="G84" i="3"/>
  <c r="G86" i="3"/>
  <c r="G88" i="3"/>
  <c r="G89" i="3"/>
  <c r="G90" i="3"/>
  <c r="G91" i="3"/>
  <c r="G93" i="3"/>
  <c r="G94" i="3"/>
  <c r="G95" i="3"/>
  <c r="G96" i="3"/>
  <c r="G97" i="3"/>
  <c r="G98" i="3"/>
  <c r="G99" i="3"/>
  <c r="G100" i="3"/>
  <c r="G101" i="3"/>
  <c r="G103" i="3"/>
  <c r="G104" i="3"/>
  <c r="G105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9" i="3"/>
  <c r="G230" i="3"/>
  <c r="G231" i="3"/>
  <c r="G232" i="3"/>
  <c r="G233" i="3"/>
  <c r="G234" i="3"/>
  <c r="G235" i="3"/>
  <c r="G236" i="3"/>
  <c r="G237" i="3"/>
  <c r="G238" i="3"/>
  <c r="G239" i="3"/>
  <c r="G242" i="3"/>
  <c r="G243" i="3"/>
  <c r="G244" i="3"/>
  <c r="G245" i="3"/>
  <c r="G246" i="3"/>
  <c r="G247" i="3"/>
  <c r="G248" i="3"/>
  <c r="G249" i="3"/>
  <c r="G251" i="3"/>
  <c r="G252" i="3"/>
  <c r="G253" i="3"/>
  <c r="G254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9" i="3"/>
  <c r="G320" i="3"/>
  <c r="G322" i="3"/>
  <c r="G323" i="3"/>
  <c r="G324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1" i="3"/>
  <c r="G353" i="3"/>
  <c r="G354" i="3"/>
  <c r="G356" i="3"/>
  <c r="G357" i="3"/>
  <c r="G358" i="3"/>
  <c r="G359" i="3"/>
  <c r="G360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9" i="3"/>
  <c r="G430" i="3"/>
  <c r="G432" i="3"/>
  <c r="G433" i="3"/>
  <c r="G434" i="3"/>
  <c r="G436" i="3"/>
  <c r="G437" i="3"/>
  <c r="G438" i="3"/>
  <c r="G439" i="3"/>
  <c r="G440" i="3"/>
  <c r="G441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8" i="3"/>
  <c r="G499" i="3"/>
  <c r="G500" i="3"/>
  <c r="G501" i="3"/>
  <c r="G502" i="3"/>
  <c r="G503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4" i="3"/>
  <c r="G525" i="3"/>
  <c r="G528" i="3"/>
  <c r="G529" i="3"/>
  <c r="G530" i="3"/>
  <c r="G531" i="3"/>
  <c r="G532" i="3"/>
  <c r="G533" i="3"/>
  <c r="G534" i="3"/>
  <c r="G535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29" i="3" s="1"/>
  <c r="G604" i="3"/>
  <c r="G605" i="3"/>
  <c r="G607" i="3"/>
  <c r="G608" i="3"/>
  <c r="G609" i="3"/>
  <c r="G610" i="3"/>
  <c r="G611" i="3"/>
  <c r="G612" i="3"/>
  <c r="G614" i="3"/>
  <c r="G615" i="3"/>
  <c r="G616" i="3"/>
  <c r="G617" i="3"/>
  <c r="G618" i="3"/>
  <c r="G619" i="3"/>
  <c r="G620" i="3"/>
  <c r="G621" i="3"/>
  <c r="G622" i="3"/>
  <c r="G623" i="3"/>
  <c r="G624" i="3"/>
  <c r="G631" i="3"/>
  <c r="G632" i="3"/>
  <c r="G635" i="3"/>
  <c r="G250" i="3" l="1"/>
  <c r="E255" i="3"/>
  <c r="G321" i="3" l="1"/>
  <c r="E588" i="4" l="1"/>
  <c r="E65" i="4"/>
  <c r="F628" i="4" l="1"/>
  <c r="E504" i="3"/>
  <c r="E527" i="3" l="1"/>
  <c r="F318" i="2"/>
  <c r="E527" i="4"/>
  <c r="E589" i="4" s="1"/>
  <c r="F627" i="4" l="1"/>
  <c r="F633" i="4" s="1"/>
  <c r="E606" i="4" l="1"/>
  <c r="E613" i="4" s="1"/>
  <c r="E623" i="4" s="1"/>
  <c r="E629" i="4" s="1"/>
  <c r="E628" i="4"/>
  <c r="E102" i="4"/>
  <c r="E106" i="4" s="1"/>
  <c r="E76" i="4"/>
  <c r="E58" i="4"/>
  <c r="E57" i="4"/>
  <c r="E40" i="4"/>
  <c r="E34" i="4"/>
  <c r="E26" i="4"/>
  <c r="E24" i="4"/>
  <c r="E20" i="4"/>
  <c r="E625" i="3"/>
  <c r="E626" i="3" s="1"/>
  <c r="E630" i="3" s="1"/>
  <c r="E606" i="3"/>
  <c r="E613" i="3" s="1"/>
  <c r="E629" i="3" s="1"/>
  <c r="E484" i="3"/>
  <c r="E483" i="3"/>
  <c r="E427" i="3"/>
  <c r="E325" i="3"/>
  <c r="E361" i="3" s="1"/>
  <c r="E250" i="3"/>
  <c r="E228" i="3"/>
  <c r="E150" i="3"/>
  <c r="E174" i="3" s="1"/>
  <c r="G102" i="3"/>
  <c r="E87" i="3"/>
  <c r="E92" i="3" s="1"/>
  <c r="E76" i="3"/>
  <c r="G72" i="3"/>
  <c r="E72" i="3"/>
  <c r="E49" i="4" l="1"/>
  <c r="E25" i="4"/>
  <c r="E85" i="4"/>
  <c r="F634" i="3"/>
  <c r="G634" i="3" s="1"/>
  <c r="E497" i="3"/>
  <c r="E589" i="3" s="1"/>
  <c r="E628" i="3" s="1"/>
  <c r="E65" i="3"/>
  <c r="E58" i="3"/>
  <c r="E85" i="3" s="1"/>
  <c r="E34" i="3"/>
  <c r="E49" i="3" s="1"/>
  <c r="E241" i="3"/>
  <c r="E26" i="3"/>
  <c r="E24" i="3"/>
  <c r="E20" i="3"/>
  <c r="E107" i="3" l="1"/>
  <c r="E25" i="3"/>
  <c r="E107" i="4"/>
  <c r="E318" i="4" s="1"/>
  <c r="E627" i="4" s="1"/>
  <c r="C16" i="6"/>
  <c r="E318" i="3" l="1"/>
  <c r="E627" i="3" s="1"/>
  <c r="E633" i="3" s="1"/>
  <c r="G20" i="4"/>
  <c r="G606" i="4"/>
  <c r="G588" i="4"/>
  <c r="G527" i="4"/>
  <c r="G76" i="4"/>
  <c r="G65" i="4"/>
  <c r="G58" i="4"/>
  <c r="G40" i="4"/>
  <c r="G34" i="4"/>
  <c r="G26" i="4"/>
  <c r="G24" i="4"/>
  <c r="G228" i="3"/>
  <c r="G65" i="3"/>
  <c r="G50" i="3"/>
  <c r="G40" i="3"/>
  <c r="G24" i="3"/>
  <c r="B8" i="11"/>
  <c r="G57" i="4" l="1"/>
  <c r="G54" i="4"/>
  <c r="G106" i="4"/>
  <c r="G102" i="4"/>
  <c r="G27" i="3"/>
  <c r="G6" i="3"/>
  <c r="G49" i="4"/>
  <c r="G25" i="4"/>
  <c r="G85" i="4"/>
  <c r="G589" i="4" l="1"/>
  <c r="G628" i="4" s="1"/>
  <c r="G107" i="4"/>
  <c r="O22" i="11"/>
  <c r="G318" i="4" l="1"/>
  <c r="G627" i="4" s="1"/>
  <c r="G633" i="4" s="1"/>
  <c r="E609" i="2" l="1"/>
  <c r="E624" i="2" l="1"/>
  <c r="F13" i="12" s="1"/>
  <c r="F624" i="2"/>
  <c r="G13" i="12" s="1"/>
  <c r="H13" i="12" s="1"/>
  <c r="I13" i="12" s="1"/>
  <c r="E588" i="2" l="1"/>
  <c r="F21" i="12" s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1" i="2"/>
  <c r="F22" i="2"/>
  <c r="F23" i="2"/>
  <c r="F27" i="2"/>
  <c r="F28" i="2"/>
  <c r="F29" i="2"/>
  <c r="F30" i="2"/>
  <c r="F31" i="2"/>
  <c r="F32" i="2"/>
  <c r="F33" i="2"/>
  <c r="F35" i="2"/>
  <c r="F36" i="2"/>
  <c r="F37" i="2"/>
  <c r="F38" i="2"/>
  <c r="F39" i="2"/>
  <c r="F41" i="2"/>
  <c r="F42" i="2"/>
  <c r="F43" i="2"/>
  <c r="F44" i="2"/>
  <c r="F45" i="2"/>
  <c r="F46" i="2"/>
  <c r="F47" i="2"/>
  <c r="F48" i="2"/>
  <c r="F51" i="2"/>
  <c r="F52" i="2"/>
  <c r="F53" i="2"/>
  <c r="F55" i="2"/>
  <c r="F56" i="2"/>
  <c r="F59" i="2"/>
  <c r="F60" i="2"/>
  <c r="F61" i="2"/>
  <c r="F62" i="2"/>
  <c r="F63" i="2"/>
  <c r="F64" i="2"/>
  <c r="F66" i="2"/>
  <c r="F67" i="2"/>
  <c r="F68" i="2"/>
  <c r="F69" i="2"/>
  <c r="F70" i="2"/>
  <c r="F71" i="2"/>
  <c r="F73" i="2"/>
  <c r="F74" i="2"/>
  <c r="F75" i="2"/>
  <c r="F77" i="2"/>
  <c r="F78" i="2"/>
  <c r="F79" i="2"/>
  <c r="F80" i="2"/>
  <c r="F81" i="2"/>
  <c r="F82" i="2"/>
  <c r="F83" i="2"/>
  <c r="F84" i="2"/>
  <c r="F86" i="2"/>
  <c r="F88" i="2"/>
  <c r="F89" i="2"/>
  <c r="F90" i="2"/>
  <c r="F91" i="2"/>
  <c r="F93" i="2"/>
  <c r="F94" i="2"/>
  <c r="F95" i="2"/>
  <c r="F96" i="2"/>
  <c r="F97" i="2"/>
  <c r="F98" i="2"/>
  <c r="F99" i="2"/>
  <c r="F100" i="2"/>
  <c r="F101" i="2"/>
  <c r="F103" i="2"/>
  <c r="F104" i="2"/>
  <c r="F105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9" i="2"/>
  <c r="F230" i="2"/>
  <c r="F231" i="2"/>
  <c r="F232" i="2"/>
  <c r="F233" i="2"/>
  <c r="F234" i="2"/>
  <c r="F235" i="2"/>
  <c r="F237" i="2"/>
  <c r="F238" i="2"/>
  <c r="F239" i="2"/>
  <c r="F240" i="2"/>
  <c r="D16" i="6" s="1"/>
  <c r="F242" i="2"/>
  <c r="F243" i="2"/>
  <c r="F244" i="2"/>
  <c r="F245" i="2"/>
  <c r="F246" i="2"/>
  <c r="H31" i="5" s="1"/>
  <c r="F247" i="2"/>
  <c r="F248" i="2"/>
  <c r="F249" i="2"/>
  <c r="F251" i="2"/>
  <c r="H32" i="5" s="1"/>
  <c r="H35" i="5" s="1"/>
  <c r="H37" i="5" s="1"/>
  <c r="F252" i="2"/>
  <c r="F253" i="2"/>
  <c r="F254" i="2"/>
  <c r="I32" i="5" s="1"/>
  <c r="I35" i="5" s="1"/>
  <c r="I37" i="5" s="1"/>
  <c r="I40" i="5" s="1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9" i="2"/>
  <c r="F320" i="2"/>
  <c r="F321" i="2"/>
  <c r="F322" i="2"/>
  <c r="F323" i="2"/>
  <c r="F324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1" i="2"/>
  <c r="F352" i="2"/>
  <c r="F353" i="2"/>
  <c r="F354" i="2"/>
  <c r="F355" i="2"/>
  <c r="F356" i="2"/>
  <c r="F357" i="2"/>
  <c r="F358" i="2"/>
  <c r="F359" i="2"/>
  <c r="F360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8" i="2"/>
  <c r="F429" i="2"/>
  <c r="F430" i="2"/>
  <c r="F431" i="2"/>
  <c r="F432" i="2"/>
  <c r="F433" i="2"/>
  <c r="F434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8" i="2"/>
  <c r="F499" i="2"/>
  <c r="F500" i="2"/>
  <c r="F501" i="2"/>
  <c r="F502" i="2"/>
  <c r="F503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G20" i="12" s="1"/>
  <c r="H20" i="12" s="1"/>
  <c r="I20" i="12" s="1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G21" i="12" s="1"/>
  <c r="H21" i="12" s="1"/>
  <c r="I21" i="12" s="1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G23" i="12" s="1"/>
  <c r="F605" i="2"/>
  <c r="F607" i="2"/>
  <c r="F608" i="2"/>
  <c r="F610" i="2"/>
  <c r="F611" i="2"/>
  <c r="F612" i="2"/>
  <c r="F614" i="2"/>
  <c r="F615" i="2"/>
  <c r="F616" i="2"/>
  <c r="F617" i="2"/>
  <c r="F618" i="2"/>
  <c r="F619" i="2"/>
  <c r="F620" i="2"/>
  <c r="F621" i="2"/>
  <c r="F622" i="2"/>
  <c r="F631" i="2"/>
  <c r="F63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7" i="2"/>
  <c r="E28" i="2"/>
  <c r="E29" i="2"/>
  <c r="E30" i="2"/>
  <c r="E31" i="2"/>
  <c r="E32" i="2"/>
  <c r="E33" i="2"/>
  <c r="E35" i="2"/>
  <c r="E36" i="2"/>
  <c r="E37" i="2"/>
  <c r="E38" i="2"/>
  <c r="E39" i="2"/>
  <c r="E41" i="2"/>
  <c r="E42" i="2"/>
  <c r="E43" i="2"/>
  <c r="E44" i="2"/>
  <c r="E45" i="2"/>
  <c r="E46" i="2"/>
  <c r="E47" i="2"/>
  <c r="E48" i="2"/>
  <c r="E51" i="2"/>
  <c r="E52" i="2"/>
  <c r="E53" i="2"/>
  <c r="E55" i="2"/>
  <c r="E56" i="2"/>
  <c r="E59" i="2"/>
  <c r="E60" i="2"/>
  <c r="E61" i="2"/>
  <c r="E62" i="2"/>
  <c r="E63" i="2"/>
  <c r="E64" i="2"/>
  <c r="E66" i="2"/>
  <c r="E67" i="2"/>
  <c r="E68" i="2"/>
  <c r="E69" i="2"/>
  <c r="E70" i="2"/>
  <c r="E71" i="2"/>
  <c r="E73" i="2"/>
  <c r="E74" i="2"/>
  <c r="E75" i="2"/>
  <c r="E77" i="2"/>
  <c r="E78" i="2"/>
  <c r="E79" i="2"/>
  <c r="E80" i="2"/>
  <c r="E81" i="2"/>
  <c r="E82" i="2"/>
  <c r="E83" i="2"/>
  <c r="E84" i="2"/>
  <c r="E86" i="2"/>
  <c r="E88" i="2"/>
  <c r="E89" i="2"/>
  <c r="E90" i="2"/>
  <c r="E91" i="2"/>
  <c r="E93" i="2"/>
  <c r="E94" i="2"/>
  <c r="E95" i="2"/>
  <c r="E96" i="2"/>
  <c r="E97" i="2"/>
  <c r="E98" i="2"/>
  <c r="E99" i="2"/>
  <c r="E100" i="2"/>
  <c r="E101" i="2"/>
  <c r="E103" i="2"/>
  <c r="E104" i="2"/>
  <c r="E105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2" i="2"/>
  <c r="F7" i="5" s="1"/>
  <c r="F10" i="5" s="1"/>
  <c r="E243" i="2"/>
  <c r="E244" i="2"/>
  <c r="E245" i="2"/>
  <c r="E246" i="2"/>
  <c r="F22" i="5" s="1"/>
  <c r="F27" i="5" s="1"/>
  <c r="E247" i="2"/>
  <c r="E248" i="2"/>
  <c r="E249" i="2"/>
  <c r="G22" i="5" s="1"/>
  <c r="G27" i="5" s="1"/>
  <c r="G31" i="5" s="1"/>
  <c r="E251" i="2"/>
  <c r="E252" i="2"/>
  <c r="E253" i="2"/>
  <c r="E254" i="2"/>
  <c r="G32" i="5" s="1"/>
  <c r="G35" i="5" s="1"/>
  <c r="G37" i="5" s="1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9" i="2"/>
  <c r="E320" i="2"/>
  <c r="E321" i="2"/>
  <c r="E322" i="2"/>
  <c r="E323" i="2"/>
  <c r="E324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1" i="2"/>
  <c r="E352" i="2"/>
  <c r="E353" i="2"/>
  <c r="E354" i="2"/>
  <c r="E355" i="2"/>
  <c r="E356" i="2"/>
  <c r="E357" i="2"/>
  <c r="E358" i="2"/>
  <c r="E359" i="2"/>
  <c r="E360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8" i="2"/>
  <c r="E429" i="2"/>
  <c r="E430" i="2"/>
  <c r="E431" i="2"/>
  <c r="E432" i="2"/>
  <c r="E433" i="2"/>
  <c r="E434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8" i="2"/>
  <c r="E499" i="2"/>
  <c r="E500" i="2"/>
  <c r="E501" i="2"/>
  <c r="E502" i="2"/>
  <c r="E503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F20" i="12" s="1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F23" i="12" s="1"/>
  <c r="E605" i="2"/>
  <c r="E607" i="2"/>
  <c r="E608" i="2"/>
  <c r="E610" i="2"/>
  <c r="E611" i="2"/>
  <c r="E612" i="2"/>
  <c r="E614" i="2"/>
  <c r="E615" i="2"/>
  <c r="E616" i="2"/>
  <c r="E617" i="2"/>
  <c r="E618" i="2"/>
  <c r="E619" i="2"/>
  <c r="E620" i="2"/>
  <c r="E621" i="2"/>
  <c r="E622" i="2"/>
  <c r="E625" i="2"/>
  <c r="E631" i="2"/>
  <c r="E635" i="2"/>
  <c r="E6" i="2"/>
  <c r="F6" i="2"/>
  <c r="F50" i="2"/>
  <c r="E50" i="2"/>
  <c r="F32" i="5" l="1"/>
  <c r="F35" i="5" s="1"/>
  <c r="F37" i="5" s="1"/>
  <c r="G40" i="5"/>
  <c r="F19" i="12"/>
  <c r="D12" i="11"/>
  <c r="G19" i="12"/>
  <c r="H19" i="12" s="1"/>
  <c r="I19" i="12" s="1"/>
  <c r="E12" i="11"/>
  <c r="F31" i="5"/>
  <c r="F34" i="2"/>
  <c r="E623" i="2"/>
  <c r="F54" i="2"/>
  <c r="F40" i="5" l="1"/>
  <c r="F57" i="2"/>
  <c r="E634" i="4"/>
  <c r="E633" i="4"/>
  <c r="F636" i="4" s="1"/>
  <c r="E626" i="2"/>
  <c r="E630" i="2" s="1"/>
  <c r="E606" i="2"/>
  <c r="F397" i="2"/>
  <c r="G16" i="12" s="1"/>
  <c r="H16" i="12" s="1"/>
  <c r="I16" i="12" s="1"/>
  <c r="E527" i="2"/>
  <c r="F18" i="12" s="1"/>
  <c r="G466" i="3"/>
  <c r="E466" i="2"/>
  <c r="F466" i="2"/>
  <c r="E435" i="2"/>
  <c r="E427" i="2"/>
  <c r="F427" i="2"/>
  <c r="E397" i="2"/>
  <c r="F16" i="12" s="1"/>
  <c r="E250" i="2"/>
  <c r="F11" i="12" s="1"/>
  <c r="F250" i="2"/>
  <c r="G11" i="12" l="1"/>
  <c r="E504" i="2"/>
  <c r="F241" i="2"/>
  <c r="F606" i="2"/>
  <c r="B13" i="11" s="1"/>
  <c r="E484" i="2"/>
  <c r="F484" i="2"/>
  <c r="E483" i="2"/>
  <c r="F435" i="2"/>
  <c r="E350" i="2"/>
  <c r="F350" i="2"/>
  <c r="F26" i="2"/>
  <c r="F102" i="2"/>
  <c r="F65" i="2"/>
  <c r="F76" i="2"/>
  <c r="F72" i="2"/>
  <c r="E255" i="2"/>
  <c r="F255" i="2"/>
  <c r="B21" i="11" l="1"/>
  <c r="F21" i="11" s="1"/>
  <c r="G12" i="12"/>
  <c r="H12" i="12" s="1"/>
  <c r="I12" i="12" s="1"/>
  <c r="B17" i="11"/>
  <c r="G7" i="12"/>
  <c r="H7" i="12" s="1"/>
  <c r="I7" i="12" s="1"/>
  <c r="B20" i="11"/>
  <c r="G10" i="12"/>
  <c r="H11" i="12"/>
  <c r="N21" i="11"/>
  <c r="J21" i="11"/>
  <c r="I21" i="11"/>
  <c r="E21" i="11"/>
  <c r="D21" i="11"/>
  <c r="K21" i="11"/>
  <c r="E613" i="2"/>
  <c r="E629" i="2" s="1"/>
  <c r="E325" i="2"/>
  <c r="E361" i="2"/>
  <c r="F15" i="12" s="1"/>
  <c r="F106" i="2"/>
  <c r="F497" i="2"/>
  <c r="G17" i="12" s="1"/>
  <c r="H17" i="12" s="1"/>
  <c r="I17" i="12" s="1"/>
  <c r="F174" i="2"/>
  <c r="F150" i="2"/>
  <c r="F58" i="2"/>
  <c r="F361" i="2"/>
  <c r="F325" i="2"/>
  <c r="F92" i="2"/>
  <c r="F87" i="2"/>
  <c r="F504" i="2"/>
  <c r="F527" i="2"/>
  <c r="E497" i="2"/>
  <c r="F17" i="12" s="1"/>
  <c r="E228" i="2"/>
  <c r="E102" i="2"/>
  <c r="E76" i="2"/>
  <c r="E72" i="2"/>
  <c r="E65" i="2"/>
  <c r="F24" i="2"/>
  <c r="F20" i="2"/>
  <c r="E34" i="2"/>
  <c r="E26" i="2"/>
  <c r="F7" i="12" s="1"/>
  <c r="E24" i="2"/>
  <c r="E20" i="2"/>
  <c r="C21" i="11" l="1"/>
  <c r="H21" i="11"/>
  <c r="M21" i="11"/>
  <c r="G21" i="11"/>
  <c r="O21" i="11" s="1"/>
  <c r="L21" i="11"/>
  <c r="I11" i="12"/>
  <c r="G15" i="12"/>
  <c r="B7" i="11"/>
  <c r="B10" i="11"/>
  <c r="G18" i="12"/>
  <c r="H18" i="12" s="1"/>
  <c r="I18" i="12" s="1"/>
  <c r="D9" i="12"/>
  <c r="G9" i="12"/>
  <c r="H9" i="12" s="1"/>
  <c r="I9" i="12" s="1"/>
  <c r="F22" i="12"/>
  <c r="E201" i="2"/>
  <c r="F85" i="2"/>
  <c r="E49" i="2"/>
  <c r="F483" i="2"/>
  <c r="E40" i="2"/>
  <c r="E241" i="2"/>
  <c r="F10" i="12" s="1"/>
  <c r="E57" i="2"/>
  <c r="E54" i="2"/>
  <c r="E174" i="2"/>
  <c r="F9" i="12" s="1"/>
  <c r="E150" i="2"/>
  <c r="E589" i="2"/>
  <c r="E639" i="2" s="1"/>
  <c r="E85" i="2"/>
  <c r="E58" i="2"/>
  <c r="E92" i="2"/>
  <c r="E87" i="2"/>
  <c r="F40" i="2"/>
  <c r="E106" i="2"/>
  <c r="F589" i="2"/>
  <c r="F639" i="2" s="1"/>
  <c r="E25" i="2"/>
  <c r="F6" i="12" s="1"/>
  <c r="F25" i="2"/>
  <c r="G6" i="12" l="1"/>
  <c r="B16" i="11"/>
  <c r="H15" i="12"/>
  <c r="G22" i="12"/>
  <c r="F107" i="2"/>
  <c r="F49" i="2"/>
  <c r="E107" i="2"/>
  <c r="F8" i="12" s="1"/>
  <c r="I15" i="12" l="1"/>
  <c r="H22" i="12"/>
  <c r="I22" i="12" s="1"/>
  <c r="G8" i="12"/>
  <c r="H8" i="12" s="1"/>
  <c r="B18" i="11"/>
  <c r="B15" i="11" s="1"/>
  <c r="H6" i="12"/>
  <c r="I6" i="12" s="1"/>
  <c r="E318" i="2"/>
  <c r="E634" i="3"/>
  <c r="E628" i="2"/>
  <c r="E632" i="2" s="1"/>
  <c r="E638" i="2" s="1"/>
  <c r="F628" i="2"/>
  <c r="I8" i="12" l="1"/>
  <c r="I14" i="12" s="1"/>
  <c r="H14" i="12"/>
  <c r="H23" i="12" s="1"/>
  <c r="I23" i="12" s="1"/>
  <c r="G14" i="12"/>
  <c r="G106" i="3"/>
  <c r="G34" i="3"/>
  <c r="G54" i="3"/>
  <c r="G58" i="3"/>
  <c r="G76" i="3"/>
  <c r="G87" i="3"/>
  <c r="G150" i="3"/>
  <c r="G201" i="3"/>
  <c r="G241" i="3" s="1"/>
  <c r="G397" i="3"/>
  <c r="G504" i="3"/>
  <c r="G536" i="3"/>
  <c r="G628" i="3" l="1"/>
  <c r="G92" i="3"/>
  <c r="G174" i="3"/>
  <c r="G318" i="3" s="1"/>
  <c r="G627" i="3" s="1"/>
  <c r="E627" i="2"/>
  <c r="E633" i="2" s="1"/>
  <c r="F627" i="2"/>
  <c r="G85" i="3"/>
  <c r="G57" i="3"/>
  <c r="G49" i="3"/>
  <c r="D241" i="2" l="1"/>
  <c r="E10" i="12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50" i="2"/>
  <c r="D51" i="2"/>
  <c r="D52" i="2"/>
  <c r="D53" i="2"/>
  <c r="D55" i="2"/>
  <c r="D56" i="2"/>
  <c r="D59" i="2"/>
  <c r="D60" i="2"/>
  <c r="D61" i="2"/>
  <c r="D62" i="2"/>
  <c r="D63" i="2"/>
  <c r="D64" i="2"/>
  <c r="D66" i="2"/>
  <c r="D67" i="2"/>
  <c r="D68" i="2"/>
  <c r="D69" i="2"/>
  <c r="D70" i="2"/>
  <c r="D71" i="2"/>
  <c r="D72" i="2"/>
  <c r="D73" i="2"/>
  <c r="D74" i="2"/>
  <c r="D75" i="2"/>
  <c r="D77" i="2"/>
  <c r="D78" i="2"/>
  <c r="D79" i="2"/>
  <c r="D80" i="2"/>
  <c r="D81" i="2"/>
  <c r="D82" i="2"/>
  <c r="D83" i="2"/>
  <c r="D84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E9" i="12" s="1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2" i="2"/>
  <c r="D7" i="5" s="1"/>
  <c r="D10" i="5" s="1"/>
  <c r="D243" i="2"/>
  <c r="D244" i="2"/>
  <c r="D245" i="2"/>
  <c r="D246" i="2"/>
  <c r="D22" i="5" s="1"/>
  <c r="D27" i="5" s="1"/>
  <c r="D247" i="2"/>
  <c r="D248" i="2"/>
  <c r="D249" i="2"/>
  <c r="D250" i="2"/>
  <c r="E11" i="12" s="1"/>
  <c r="D251" i="2"/>
  <c r="D32" i="5" s="1"/>
  <c r="D35" i="5" s="1"/>
  <c r="D37" i="5" s="1"/>
  <c r="D252" i="2"/>
  <c r="D253" i="2"/>
  <c r="D254" i="2"/>
  <c r="E32" i="5" s="1"/>
  <c r="E35" i="5" s="1"/>
  <c r="E37" i="5" s="1"/>
  <c r="E40" i="5" s="1"/>
  <c r="D255" i="2"/>
  <c r="E12" i="12" s="1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E15" i="12" s="1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E16" i="12" s="1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E17" i="12" s="1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E20" i="12" s="1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E23" i="12" s="1"/>
  <c r="D605" i="2"/>
  <c r="D607" i="2"/>
  <c r="D608" i="2"/>
  <c r="D610" i="2"/>
  <c r="D611" i="2"/>
  <c r="D612" i="2"/>
  <c r="D614" i="2"/>
  <c r="D615" i="2"/>
  <c r="D616" i="2"/>
  <c r="D617" i="2"/>
  <c r="D618" i="2"/>
  <c r="D619" i="2"/>
  <c r="D620" i="2"/>
  <c r="D621" i="2"/>
  <c r="D622" i="2"/>
  <c r="D624" i="2"/>
  <c r="E13" i="12" s="1"/>
  <c r="D106" i="2"/>
  <c r="D76" i="2"/>
  <c r="D65" i="2"/>
  <c r="D58" i="2"/>
  <c r="D57" i="2"/>
  <c r="D49" i="2"/>
  <c r="D26" i="2"/>
  <c r="E7" i="12" s="1"/>
  <c r="D24" i="2"/>
  <c r="D20" i="2"/>
  <c r="D31" i="5" l="1"/>
  <c r="D40" i="5" s="1"/>
  <c r="E19" i="12"/>
  <c r="C12" i="11"/>
  <c r="D589" i="2"/>
  <c r="D628" i="2" s="1"/>
  <c r="D40" i="2"/>
  <c r="D588" i="2"/>
  <c r="E21" i="12" s="1"/>
  <c r="D85" i="2"/>
  <c r="D606" i="2"/>
  <c r="D25" i="2"/>
  <c r="E6" i="12" s="1"/>
  <c r="D527" i="2"/>
  <c r="E18" i="12" s="1"/>
  <c r="E22" i="12" s="1"/>
  <c r="D54" i="2"/>
  <c r="D639" i="2" l="1"/>
  <c r="E637" i="3"/>
  <c r="D107" i="2"/>
  <c r="E8" i="12" s="1"/>
  <c r="E14" i="12" s="1"/>
  <c r="D318" i="2" l="1"/>
  <c r="E636" i="4"/>
  <c r="D609" i="2" l="1"/>
  <c r="D627" i="2"/>
  <c r="D613" i="2" l="1"/>
  <c r="D629" i="2" s="1"/>
  <c r="D632" i="2" s="1"/>
  <c r="D625" i="2"/>
  <c r="C609" i="2"/>
  <c r="C6" i="2"/>
  <c r="C11" i="2"/>
  <c r="C12" i="2"/>
  <c r="C13" i="2"/>
  <c r="C14" i="2"/>
  <c r="C15" i="2"/>
  <c r="C16" i="2"/>
  <c r="C17" i="2"/>
  <c r="C18" i="2"/>
  <c r="C19" i="2"/>
  <c r="C21" i="2"/>
  <c r="C22" i="2"/>
  <c r="C23" i="2"/>
  <c r="C27" i="2"/>
  <c r="C28" i="2"/>
  <c r="C29" i="2"/>
  <c r="C30" i="2"/>
  <c r="C31" i="2"/>
  <c r="C32" i="2"/>
  <c r="C33" i="2"/>
  <c r="C35" i="2"/>
  <c r="C36" i="2"/>
  <c r="C37" i="2"/>
  <c r="C38" i="2"/>
  <c r="C39" i="2"/>
  <c r="C41" i="2"/>
  <c r="C42" i="2"/>
  <c r="C44" i="2"/>
  <c r="C45" i="2"/>
  <c r="C46" i="2"/>
  <c r="C47" i="2"/>
  <c r="C48" i="2"/>
  <c r="C51" i="2"/>
  <c r="C52" i="2"/>
  <c r="C53" i="2"/>
  <c r="C55" i="2"/>
  <c r="C56" i="2"/>
  <c r="C59" i="2"/>
  <c r="C60" i="2"/>
  <c r="C61" i="2"/>
  <c r="C62" i="2"/>
  <c r="C63" i="2"/>
  <c r="C64" i="2"/>
  <c r="C66" i="2"/>
  <c r="C67" i="2"/>
  <c r="C68" i="2"/>
  <c r="C69" i="2"/>
  <c r="C70" i="2"/>
  <c r="C71" i="2"/>
  <c r="C73" i="2"/>
  <c r="C74" i="2"/>
  <c r="C75" i="2"/>
  <c r="C77" i="2"/>
  <c r="C78" i="2"/>
  <c r="C79" i="2"/>
  <c r="C80" i="2"/>
  <c r="C81" i="2"/>
  <c r="C82" i="2"/>
  <c r="C83" i="2"/>
  <c r="C84" i="2"/>
  <c r="C86" i="2"/>
  <c r="C88" i="2"/>
  <c r="C89" i="2"/>
  <c r="C90" i="2"/>
  <c r="C91" i="2"/>
  <c r="C93" i="2"/>
  <c r="C94" i="2"/>
  <c r="C95" i="2"/>
  <c r="C96" i="2"/>
  <c r="C97" i="2"/>
  <c r="C98" i="2"/>
  <c r="C99" i="2"/>
  <c r="C100" i="2"/>
  <c r="C101" i="2"/>
  <c r="C103" i="2"/>
  <c r="C104" i="2"/>
  <c r="C105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2" i="2"/>
  <c r="B7" i="5" s="1"/>
  <c r="B10" i="5" s="1"/>
  <c r="C243" i="2"/>
  <c r="C244" i="2"/>
  <c r="C245" i="2"/>
  <c r="C246" i="2"/>
  <c r="B22" i="5" s="1"/>
  <c r="B27" i="5" s="1"/>
  <c r="C247" i="2"/>
  <c r="C248" i="2"/>
  <c r="C249" i="2"/>
  <c r="C251" i="2"/>
  <c r="C252" i="2"/>
  <c r="C253" i="2"/>
  <c r="C254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1" i="2"/>
  <c r="C352" i="2"/>
  <c r="C353" i="2"/>
  <c r="C354" i="2"/>
  <c r="C355" i="2"/>
  <c r="C356" i="2"/>
  <c r="C357" i="2"/>
  <c r="C358" i="2"/>
  <c r="C359" i="2"/>
  <c r="C360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7" i="2"/>
  <c r="C388" i="2"/>
  <c r="C389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8" i="2"/>
  <c r="C529" i="2"/>
  <c r="C530" i="2"/>
  <c r="C531" i="2"/>
  <c r="C532" i="2"/>
  <c r="C533" i="2"/>
  <c r="C534" i="2"/>
  <c r="C535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B11" i="11" s="1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7" i="2"/>
  <c r="C608" i="2"/>
  <c r="C610" i="2"/>
  <c r="C611" i="2"/>
  <c r="C612" i="2"/>
  <c r="C614" i="2"/>
  <c r="C615" i="2"/>
  <c r="C616" i="2"/>
  <c r="C617" i="2"/>
  <c r="C618" i="2"/>
  <c r="C619" i="2"/>
  <c r="C620" i="2"/>
  <c r="C621" i="2"/>
  <c r="C622" i="2"/>
  <c r="C624" i="2"/>
  <c r="C625" i="2"/>
  <c r="C26" i="2"/>
  <c r="B31" i="5" l="1"/>
  <c r="B40" i="5" s="1"/>
  <c r="E636" i="2"/>
  <c r="D638" i="2"/>
  <c r="D626" i="2"/>
  <c r="D630" i="2" s="1"/>
  <c r="D633" i="2" s="1"/>
  <c r="E637" i="2" s="1"/>
  <c r="D623" i="2"/>
  <c r="E637" i="4"/>
  <c r="D23" i="12"/>
  <c r="D20" i="12"/>
  <c r="C588" i="2"/>
  <c r="D21" i="12" s="1"/>
  <c r="D7" i="12"/>
  <c r="D13" i="12"/>
  <c r="C102" i="2"/>
  <c r="C623" i="2"/>
  <c r="E636" i="3" l="1"/>
  <c r="C50" i="2"/>
  <c r="C57" i="2"/>
  <c r="C54" i="2"/>
  <c r="C72" i="2"/>
  <c r="C150" i="2"/>
  <c r="C484" i="2"/>
  <c r="C536" i="2"/>
  <c r="B12" i="11" s="1"/>
  <c r="B6" i="11" s="1"/>
  <c r="C201" i="2"/>
  <c r="C397" i="2"/>
  <c r="C350" i="2"/>
  <c r="C228" i="2"/>
  <c r="C255" i="2"/>
  <c r="D12" i="12" s="1"/>
  <c r="C386" i="2"/>
  <c r="C483" i="2"/>
  <c r="C427" i="2"/>
  <c r="C87" i="2"/>
  <c r="C58" i="2"/>
  <c r="C106" i="2"/>
  <c r="C76" i="2"/>
  <c r="C626" i="2"/>
  <c r="C630" i="2" s="1"/>
  <c r="C65" i="2"/>
  <c r="C34" i="2"/>
  <c r="C250" i="2"/>
  <c r="D11" i="12" s="1"/>
  <c r="C325" i="2"/>
  <c r="C527" i="2"/>
  <c r="C606" i="2"/>
  <c r="D16" i="12" l="1"/>
  <c r="D18" i="12"/>
  <c r="D19" i="12"/>
  <c r="C497" i="2"/>
  <c r="C24" i="2"/>
  <c r="C174" i="2"/>
  <c r="C92" i="2"/>
  <c r="C85" i="2"/>
  <c r="C241" i="2"/>
  <c r="D10" i="12" s="1"/>
  <c r="C361" i="2"/>
  <c r="C613" i="2"/>
  <c r="C629" i="2" s="1"/>
  <c r="D17" i="12" l="1"/>
  <c r="D15" i="12"/>
  <c r="C589" i="2"/>
  <c r="C639" i="2" s="1"/>
  <c r="D22" i="12" l="1"/>
  <c r="C628" i="2"/>
  <c r="G637" i="3" l="1"/>
  <c r="C632" i="2"/>
  <c r="C638" i="2" s="1"/>
  <c r="D636" i="2" l="1"/>
  <c r="C10" i="2" l="1"/>
  <c r="C43" i="2"/>
  <c r="C9" i="2"/>
  <c r="C8" i="2"/>
  <c r="C7" i="2"/>
  <c r="C20" i="2" l="1"/>
  <c r="C40" i="2"/>
  <c r="C49" i="2" l="1"/>
  <c r="C25" i="2"/>
  <c r="D6" i="12" s="1"/>
  <c r="C318" i="2" l="1"/>
  <c r="C627" i="2" s="1"/>
  <c r="C633" i="2" s="1"/>
  <c r="D637" i="2" s="1"/>
  <c r="C107" i="2"/>
  <c r="D8" i="12" l="1"/>
  <c r="D14" i="12" s="1"/>
  <c r="C14" i="11"/>
  <c r="D14" i="11"/>
  <c r="E14" i="11"/>
  <c r="F14" i="11"/>
  <c r="G14" i="11"/>
  <c r="H14" i="11"/>
  <c r="I14" i="11"/>
  <c r="J14" i="11"/>
  <c r="K14" i="11"/>
  <c r="L14" i="11"/>
  <c r="M14" i="11"/>
  <c r="N14" i="11"/>
  <c r="G636" i="3" l="1"/>
  <c r="C23" i="12"/>
  <c r="C11" i="12" l="1"/>
  <c r="E13" i="11"/>
  <c r="H13" i="11"/>
  <c r="L13" i="11"/>
  <c r="D13" i="11"/>
  <c r="F13" i="11"/>
  <c r="I13" i="11"/>
  <c r="G13" i="11"/>
  <c r="N13" i="11"/>
  <c r="M13" i="11"/>
  <c r="K13" i="11"/>
  <c r="C13" i="11"/>
  <c r="J13" i="11"/>
  <c r="C16" i="12"/>
  <c r="C17" i="12"/>
  <c r="C13" i="12"/>
  <c r="C7" i="12"/>
  <c r="C18" i="12" l="1"/>
  <c r="C19" i="12"/>
  <c r="D19" i="11"/>
  <c r="C12" i="12"/>
  <c r="C9" i="12"/>
  <c r="G10" i="11"/>
  <c r="E9" i="11"/>
  <c r="H9" i="11"/>
  <c r="L9" i="11"/>
  <c r="D9" i="11"/>
  <c r="C9" i="11"/>
  <c r="J9" i="11"/>
  <c r="K9" i="11"/>
  <c r="F9" i="11"/>
  <c r="M9" i="11"/>
  <c r="I9" i="11"/>
  <c r="G9" i="11"/>
  <c r="N9" i="11"/>
  <c r="E17" i="11"/>
  <c r="D17" i="11"/>
  <c r="L17" i="11"/>
  <c r="H17" i="11"/>
  <c r="G17" i="11"/>
  <c r="N17" i="11"/>
  <c r="I17" i="11"/>
  <c r="C17" i="11"/>
  <c r="J17" i="11"/>
  <c r="F17" i="11"/>
  <c r="K17" i="11"/>
  <c r="M17" i="11"/>
  <c r="E8" i="11"/>
  <c r="D8" i="11"/>
  <c r="H8" i="11"/>
  <c r="L8" i="11"/>
  <c r="F8" i="11"/>
  <c r="I8" i="11"/>
  <c r="C8" i="11"/>
  <c r="J8" i="11"/>
  <c r="M8" i="11"/>
  <c r="K8" i="11"/>
  <c r="G8" i="11"/>
  <c r="N8" i="11"/>
  <c r="C15" i="12"/>
  <c r="C19" i="11" l="1"/>
  <c r="D10" i="11"/>
  <c r="M19" i="11"/>
  <c r="F19" i="11"/>
  <c r="G19" i="11"/>
  <c r="J19" i="11"/>
  <c r="E19" i="11"/>
  <c r="K19" i="11"/>
  <c r="I19" i="11"/>
  <c r="L19" i="11"/>
  <c r="N19" i="11"/>
  <c r="H19" i="11"/>
  <c r="F10" i="11"/>
  <c r="C10" i="12"/>
  <c r="L10" i="11"/>
  <c r="J10" i="11"/>
  <c r="E10" i="11"/>
  <c r="M10" i="11"/>
  <c r="C10" i="11"/>
  <c r="N10" i="11"/>
  <c r="I10" i="11"/>
  <c r="H10" i="11"/>
  <c r="K10" i="11"/>
  <c r="C6" i="12"/>
  <c r="G7" i="11"/>
  <c r="M7" i="11"/>
  <c r="H7" i="11"/>
  <c r="L7" i="11"/>
  <c r="I7" i="11"/>
  <c r="J7" i="11"/>
  <c r="K7" i="11"/>
  <c r="C7" i="11"/>
  <c r="D7" i="11"/>
  <c r="N7" i="11"/>
  <c r="E7" i="11"/>
  <c r="F7" i="11"/>
  <c r="F20" i="11"/>
  <c r="H20" i="11"/>
  <c r="I20" i="11"/>
  <c r="M20" i="11"/>
  <c r="D20" i="11"/>
  <c r="L20" i="11"/>
  <c r="E20" i="11"/>
  <c r="C20" i="11"/>
  <c r="K20" i="11"/>
  <c r="G20" i="11"/>
  <c r="N20" i="11"/>
  <c r="J20" i="11"/>
  <c r="E16" i="11" l="1"/>
  <c r="L16" i="11"/>
  <c r="D16" i="11"/>
  <c r="H16" i="11"/>
  <c r="C16" i="11"/>
  <c r="J16" i="11"/>
  <c r="G16" i="11"/>
  <c r="N16" i="11"/>
  <c r="F16" i="11"/>
  <c r="M16" i="11"/>
  <c r="K16" i="11"/>
  <c r="I16" i="11"/>
  <c r="C8" i="12" l="1"/>
  <c r="C14" i="12" s="1"/>
  <c r="F12" i="12"/>
  <c r="F14" i="12" s="1"/>
  <c r="O20" i="11"/>
  <c r="O19" i="11"/>
  <c r="O17" i="11"/>
  <c r="O16" i="11"/>
  <c r="O13" i="11"/>
  <c r="O10" i="11"/>
  <c r="O9" i="11"/>
  <c r="O8" i="11"/>
  <c r="O7" i="11"/>
  <c r="H15" i="10"/>
  <c r="G15" i="10"/>
  <c r="F15" i="10"/>
  <c r="E15" i="10"/>
  <c r="D15" i="10"/>
  <c r="C15" i="10"/>
  <c r="I9" i="10"/>
  <c r="I8" i="10"/>
  <c r="I7" i="10"/>
  <c r="I15" i="10" s="1"/>
  <c r="J13" i="9"/>
  <c r="D10" i="7"/>
  <c r="C10" i="7"/>
  <c r="B10" i="7"/>
  <c r="E10" i="7"/>
  <c r="E18" i="11" l="1"/>
  <c r="L18" i="11"/>
  <c r="K18" i="11"/>
  <c r="H18" i="11"/>
  <c r="C18" i="11"/>
  <c r="J18" i="11"/>
  <c r="I18" i="11"/>
  <c r="D18" i="11"/>
  <c r="G18" i="11"/>
  <c r="N18" i="11"/>
  <c r="M18" i="11"/>
  <c r="F18" i="11"/>
  <c r="O18" i="11" l="1"/>
  <c r="C20" i="12" l="1"/>
  <c r="E11" i="11" l="1"/>
  <c r="K11" i="11"/>
  <c r="D11" i="11"/>
  <c r="I11" i="11"/>
  <c r="F11" i="11"/>
  <c r="G11" i="11"/>
  <c r="L11" i="11"/>
  <c r="N11" i="11"/>
  <c r="M11" i="11"/>
  <c r="H11" i="11"/>
  <c r="C11" i="11"/>
  <c r="O11" i="11" s="1"/>
  <c r="J11" i="11"/>
  <c r="C21" i="12" l="1"/>
  <c r="C22" i="12" l="1"/>
  <c r="F609" i="2"/>
  <c r="G609" i="4"/>
  <c r="F625" i="2"/>
  <c r="G625" i="3" l="1"/>
  <c r="G630" i="3" s="1"/>
  <c r="G633" i="3" s="1"/>
  <c r="G613" i="4"/>
  <c r="G623" i="4"/>
  <c r="G629" i="4" s="1"/>
  <c r="G634" i="4" s="1"/>
  <c r="F613" i="2"/>
  <c r="F629" i="2" l="1"/>
  <c r="F632" i="2" s="1"/>
  <c r="F626" i="2"/>
  <c r="F630" i="2" s="1"/>
  <c r="F633" i="2" s="1"/>
  <c r="F637" i="2" s="1"/>
  <c r="F634" i="4"/>
  <c r="F637" i="4" s="1"/>
  <c r="F623" i="2"/>
  <c r="F638" i="2" l="1"/>
  <c r="F636" i="2"/>
  <c r="H634" i="3"/>
</calcChain>
</file>

<file path=xl/sharedStrings.xml><?xml version="1.0" encoding="utf-8"?>
<sst xmlns="http://schemas.openxmlformats.org/spreadsheetml/2006/main" count="3849" uniqueCount="1068">
  <si>
    <t>Cím</t>
  </si>
  <si>
    <t>Alcím</t>
  </si>
  <si>
    <t>Megnevezés</t>
  </si>
  <si>
    <t>1.</t>
  </si>
  <si>
    <t>Községi Önkormányzat</t>
  </si>
  <si>
    <t>2.</t>
  </si>
  <si>
    <t>Napsugár Óvoda</t>
  </si>
  <si>
    <t>3.</t>
  </si>
  <si>
    <t>Beruházás, fejlesztés</t>
  </si>
  <si>
    <t>Ordacsehi Község Önkormányzatának  és Költségvetési szervének költségvetési kiadásai és bevételei</t>
  </si>
  <si>
    <t>Módosított előirányzat</t>
  </si>
  <si>
    <t>01</t>
  </si>
  <si>
    <t>Törvény szerinti illetmények, munkabérek        (K1101)</t>
  </si>
  <si>
    <t>02</t>
  </si>
  <si>
    <t>Normatív jutalmak        (K1102)</t>
  </si>
  <si>
    <t>03</t>
  </si>
  <si>
    <t>Céljuttatás, projektprémium        (K1103)</t>
  </si>
  <si>
    <t>04</t>
  </si>
  <si>
    <t>Készenléti, ügyeleti, helyettesítési díj, túlóra, túlszolgálat        (K1104)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</si>
  <si>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</si>
  <si>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</si>
  <si>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</si>
  <si>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</si>
  <si>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</si>
  <si>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</si>
  <si>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</si>
  <si>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</si>
  <si>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</si>
  <si>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</si>
  <si>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</si>
  <si>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</si>
  <si>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</si>
  <si>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</si>
  <si>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</si>
  <si>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</si>
  <si>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13</t>
  </si>
  <si>
    <t>Foglalkoztatottak egyéb személyi juttatásai(&gt;=14)       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</si>
  <si>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</si>
  <si>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</si>
  <si>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</si>
  <si>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</si>
  <si>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</si>
  <si>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</si>
  <si>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</si>
  <si>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Munkavégzésre irányuló egyéb jogviszonyban nem saját foglalkoztatottnak fizetett juttatások        (K122)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</si>
  <si>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</si>
  <si>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</si>
  <si>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</si>
  <si>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</si>
  <si>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</si>
  <si>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összesen (=15+19)        (K1)</t>
  </si>
  <si>
    <t>21</t>
  </si>
  <si>
    <t>Munkaadókat terhelő járulékok és szociális hozzájárulási adó (=22+…+28)                                                                                  (K2)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</si>
  <si>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</si>
  <si>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</si>
  <si>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</si>
  <si>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</si>
  <si>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</si>
  <si>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</si>
  <si>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</si>
  <si>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</si>
  <si>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</si>
  <si>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</si>
  <si>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</si>
  <si>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</si>
  <si>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</si>
  <si>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</si>
  <si>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</si>
  <si>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</si>
  <si>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Gyógyszer, gyógyhatású készítmény</t>
  </si>
  <si>
    <t>Vegyszer</t>
  </si>
  <si>
    <t>Könyv</t>
  </si>
  <si>
    <t>Közlöny, napilap,folyóirat</t>
  </si>
  <si>
    <t>Informatikai eszköz, információhordozó, mely legfeljebb egy évig szolgálják a tevékenységet (kisértékű TE)</t>
  </si>
  <si>
    <t>30</t>
  </si>
  <si>
    <t>Üzemeltetési anyagok beszerzése        (K312)</t>
  </si>
  <si>
    <t>Élelmiszerek</t>
  </si>
  <si>
    <t>Irodai papír, nyomtatvány, irodaszer (toner, írószerek,iratrendezési eszközök)</t>
  </si>
  <si>
    <t>Tüzelőanyag</t>
  </si>
  <si>
    <t>Hajtó- és kenőanyagok járművekhez</t>
  </si>
  <si>
    <t>Munka- és védőruha</t>
  </si>
  <si>
    <t>Tisztítószer</t>
  </si>
  <si>
    <t>Egyéb anyagok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</si>
  <si>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</si>
  <si>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</si>
  <si>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</si>
  <si>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</si>
  <si>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</si>
  <si>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</si>
  <si>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 xml:space="preserve">Számítógépes rendszer kiépítése, üzemeltetése, szoftver telepítés, licenc, adatbázis frissítések, POS terminál bérleti díja, </t>
  </si>
  <si>
    <t>Honlap tervezés, működtetés</t>
  </si>
  <si>
    <t>Internet</t>
  </si>
  <si>
    <t>34</t>
  </si>
  <si>
    <t>Egyéb kommunikációs szolgáltatások        (K322)</t>
  </si>
  <si>
    <t>Nem adatátviteli célú távközlési díjak - telefon</t>
  </si>
  <si>
    <t>Kábel televízió</t>
  </si>
  <si>
    <t>35</t>
  </si>
  <si>
    <t>Kommunikációs szolgáltatások (=33+34)        (K32)</t>
  </si>
  <si>
    <t>36</t>
  </si>
  <si>
    <t>Közüzemi díjak        (K331)</t>
  </si>
  <si>
    <t>37</t>
  </si>
  <si>
    <t>Vásárolt élelmezés        (K332)</t>
  </si>
  <si>
    <t>38</t>
  </si>
  <si>
    <t xml:space="preserve">Bérleti és lízing díjak (&gt;=39)        (K333)   Garázs, szőnyeg </t>
  </si>
  <si>
    <t>39</t>
  </si>
  <si>
    <t>ebből: a közszféra és a magánszféra együttműködésén (PPP) alapuló szerződéses konstrukció        (K333)</t>
  </si>
  <si>
    <t>40</t>
  </si>
  <si>
    <t>Karbantartási, kisjavítási szolgáltatások        (K334)</t>
  </si>
  <si>
    <t>Ingatlankarbantartás</t>
  </si>
  <si>
    <t>Út- árok karbantartás, hóeltakarítás, burkolati jelek festése</t>
  </si>
  <si>
    <t>Gép- berendezések karbantartása</t>
  </si>
  <si>
    <t>Jármű karbantartás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</si>
  <si>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</si>
  <si>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</si>
  <si>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</si>
  <si>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</si>
  <si>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</si>
  <si>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</si>
  <si>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Eü-i, oktatási, szociális szolgáltatások, vásárolt közszolgáltatás</t>
  </si>
  <si>
    <t>Ügyvédi munkadíj</t>
  </si>
  <si>
    <t>Tervezői, tanácsadói közjegyzői, közbeszerzési díjak</t>
  </si>
  <si>
    <t>44</t>
  </si>
  <si>
    <t>Egyéb szolgáltatások         (K337)</t>
  </si>
  <si>
    <t>Postaköltség, postafiókbérlet</t>
  </si>
  <si>
    <t>Parkfenntartás, kommunális hulladék ártalmatlanítás</t>
  </si>
  <si>
    <t>Temető üzemeltetés</t>
  </si>
  <si>
    <t>Hulladékszállítás</t>
  </si>
  <si>
    <t>Lomtalanítás</t>
  </si>
  <si>
    <t>Mosatás, fénymásoló üzemeltetés, távfelügyelet, kéményseprés, szállítás, egyéb szolg.</t>
  </si>
  <si>
    <t>Pénzügyi szolgáltatás, bankköltség</t>
  </si>
  <si>
    <t>Biztosítási díjak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</si>
  <si>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</si>
  <si>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</si>
  <si>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</si>
  <si>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</si>
  <si>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</si>
  <si>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</si>
  <si>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Önkormányzati lapkiadás</t>
  </si>
  <si>
    <t>Kiemelt rendezvények</t>
  </si>
  <si>
    <t>Hírdetési díjak</t>
  </si>
  <si>
    <t>Testvérvárosi kapcsolatok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</si>
  <si>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</si>
  <si>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</si>
  <si>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</si>
  <si>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</si>
  <si>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</si>
  <si>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</si>
  <si>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</si>
  <si>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</si>
  <si>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</si>
  <si>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</si>
  <si>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</si>
  <si>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</si>
  <si>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</si>
  <si>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</si>
  <si>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</si>
  <si>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</si>
  <si>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</si>
  <si>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</si>
  <si>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57</t>
  </si>
  <si>
    <t>ebből: deviza kötelezettségek realizált árfolyamvesztesége        (K354)</t>
  </si>
  <si>
    <t>58</t>
  </si>
  <si>
    <t>Egyéb dologi kiadások        (K355)</t>
  </si>
  <si>
    <t>Adó-, adójellegű befizetések</t>
  </si>
  <si>
    <t>Eljárási díjak, ajánlati biztosíték</t>
  </si>
  <si>
    <t>59</t>
  </si>
  <si>
    <t>Különféle befizetések és egyéb dologi kiadások (=49+50+51+54+58)        (K35)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</si>
  <si>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</si>
  <si>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</si>
  <si>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</si>
  <si>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</si>
  <si>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</si>
  <si>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</si>
  <si>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</si>
  <si>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</si>
  <si>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</si>
  <si>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</si>
  <si>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</si>
  <si>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</si>
  <si>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</si>
  <si>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</si>
  <si>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</si>
  <si>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</si>
  <si>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</si>
  <si>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</si>
  <si>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</si>
  <si>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</si>
  <si>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</si>
  <si>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</si>
  <si>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</si>
  <si>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</si>
  <si>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</si>
  <si>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</si>
  <si>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</si>
  <si>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</si>
  <si>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</si>
  <si>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</si>
  <si>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</si>
  <si>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</si>
  <si>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</si>
  <si>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</si>
  <si>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</si>
  <si>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</si>
  <si>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78</t>
  </si>
  <si>
    <t>ebből: mozgáskorlátozottak szerzési és átalakítási támogatása        (K44)</t>
  </si>
  <si>
    <t>79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</si>
  <si>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</si>
  <si>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</si>
  <si>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</si>
  <si>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</si>
  <si>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</si>
  <si>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</si>
  <si>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</si>
  <si>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</si>
  <si>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</si>
  <si>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</si>
  <si>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</si>
  <si>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</si>
  <si>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</si>
  <si>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</si>
  <si>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</si>
  <si>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</si>
  <si>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</si>
  <si>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</si>
  <si>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</si>
  <si>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</si>
  <si>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</si>
  <si>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</si>
  <si>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</si>
  <si>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</si>
  <si>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</si>
  <si>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</si>
  <si>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</si>
  <si>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</si>
  <si>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</si>
  <si>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</si>
  <si>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</si>
  <si>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</si>
  <si>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</si>
  <si>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</si>
  <si>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</si>
  <si>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</si>
  <si>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</si>
  <si>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</si>
  <si>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</si>
  <si>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99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</si>
  <si>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</si>
  <si>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</si>
  <si>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</si>
  <si>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101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</si>
  <si>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</si>
  <si>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</si>
  <si>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</si>
  <si>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</si>
  <si>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(&gt;=104+…+126)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</si>
  <si>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</si>
  <si>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</si>
  <si>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</si>
  <si>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</si>
  <si>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</si>
  <si>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</si>
  <si>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</si>
  <si>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</si>
  <si>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108</t>
  </si>
  <si>
    <t>ebből: nemzeti helytállásért pótlék        (K48)</t>
  </si>
  <si>
    <t>109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</si>
  <si>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</si>
  <si>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</si>
  <si>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</si>
  <si>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111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</si>
  <si>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</si>
  <si>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</si>
  <si>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</si>
  <si>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</si>
  <si>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</si>
  <si>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114</t>
  </si>
  <si>
    <t>ebből: életjáradék termőföldért        (K48)</t>
  </si>
  <si>
    <t>115</t>
  </si>
  <si>
    <t>ebből: Bevándorlási és Állampolgársági Hivatal által folyósított ellátások        (K48)</t>
  </si>
  <si>
    <t>116</t>
  </si>
  <si>
    <t>ebből: szépkorúak jubileumi juttatása        (K48)</t>
  </si>
  <si>
    <t>117</t>
  </si>
  <si>
    <t>ebből: időskorúak járadéka [Szoctv. 32/B. § (1) bek.]        (K48)</t>
  </si>
  <si>
    <t>118</t>
  </si>
  <si>
    <t>ebből: rendszeres szociális segély [Szoctv. 37. § (1) bek. a) - d) pontok]        (K48)</t>
  </si>
  <si>
    <t>119</t>
  </si>
  <si>
    <t>ebből: átmeneti segély [Szoctv. 45.§]        (K48)</t>
  </si>
  <si>
    <t>120</t>
  </si>
  <si>
    <t>ebből: egyéb, az önkormányzat rendeletében megállapított juttatás        (K48)</t>
  </si>
  <si>
    <t>121</t>
  </si>
  <si>
    <t>ebből: természetben nyújtott rendszeres szociális segély [Szoctv. 47.§ (1) bek. a) pont]        (K48)</t>
  </si>
  <si>
    <t>122</t>
  </si>
  <si>
    <t>ebből: átmeneti segély [Szoctv. 47.§ (1) bek. c) pont]        (K48)</t>
  </si>
  <si>
    <t>123</t>
  </si>
  <si>
    <t>ebből: köztemetés [Szoctv. 48.§]        (K48)</t>
  </si>
  <si>
    <t>124</t>
  </si>
  <si>
    <t>ebből: rászorultságtól függõ normatív kedvezmények [Gyvt. 151. § (5) bek.]        (K48)</t>
  </si>
  <si>
    <t>125</t>
  </si>
  <si>
    <t>ebből: önkormányzat által saját hatáskörben (nem szociális és gyermekvédelmi előírások alapján) adott pénzügyi ellátás        (K48)</t>
  </si>
  <si>
    <t>126</t>
  </si>
  <si>
    <t>ebből: önkormányzat által saját hatáskörben (nem szociális és gyermekvédelmi előírások alapján) adott természetbeni ellátás        (K48)</t>
  </si>
  <si>
    <t>127</t>
  </si>
  <si>
    <t>Ellátottak pénzbeli juttatásai (=61+62+74+75+83+93+100+103)        (K4)</t>
  </si>
  <si>
    <t>128</t>
  </si>
  <si>
    <t>Nemzetközi kötelezettségek (&gt;=129)        (K501)</t>
  </si>
  <si>
    <t>129</t>
  </si>
  <si>
    <t>ebből: Európai Unió        (K501)</t>
  </si>
  <si>
    <t>130</t>
  </si>
  <si>
    <t>Elvonások és befizetések        (K502)</t>
  </si>
  <si>
    <t>131</t>
  </si>
  <si>
    <t>Működési célú garancia- és kezességvállalásból származó kifizetés államháztartáson belülre        (K503)</t>
  </si>
  <si>
    <t>132</t>
  </si>
  <si>
    <t>Működési célú visszatérítendő támogatások, kölcsönök nyújtása államháztartáson belülre (=133+…+142)        (K504)</t>
  </si>
  <si>
    <t>133</t>
  </si>
  <si>
    <t>ebből: központi költségvetési szervek        (K504)</t>
  </si>
  <si>
    <t>134</t>
  </si>
  <si>
    <t>ebből: központi kezelésű előirányzatok        (K504)</t>
  </si>
  <si>
    <t>135</t>
  </si>
  <si>
    <t>ebből: fejezeti kezelésű előirányzatok EU-s programokra és azok hazai társfinanszírozása        (K504)</t>
  </si>
  <si>
    <t>136</t>
  </si>
  <si>
    <t>ebből: egyéb fejezeti kezelésű előirányzatok        (K504)</t>
  </si>
  <si>
    <t>137</t>
  </si>
  <si>
    <t>ebből: társadalombiztosítás pénzügyi alapjai        (K504)</t>
  </si>
  <si>
    <t>138</t>
  </si>
  <si>
    <t>ebből: elkülönített állami pénzalapok        (K504)</t>
  </si>
  <si>
    <t>139</t>
  </si>
  <si>
    <t>ebből: helyi önkormányzatok és költségvetési szerveik        (K504)</t>
  </si>
  <si>
    <t>140</t>
  </si>
  <si>
    <t>ebből: társulások és költségvetési szerveik        (K504)</t>
  </si>
  <si>
    <t>141</t>
  </si>
  <si>
    <t>ebből: nemzetiségi önkormányzatok és költségvetési szerveik        (K504)</t>
  </si>
  <si>
    <t>142</t>
  </si>
  <si>
    <t>ebből: térségi fejlesztési tanácsok és költségvetési szerveik        (K504)</t>
  </si>
  <si>
    <t>143</t>
  </si>
  <si>
    <t>Működési célú visszatérítendő támogatások, kölcsönök törlesztése államháztartáson belülre (=144+…+153)        (K505)</t>
  </si>
  <si>
    <t>144</t>
  </si>
  <si>
    <t>ebből: központi költségvetési szervek        (K505)</t>
  </si>
  <si>
    <t>145</t>
  </si>
  <si>
    <t>ebből: központi kezelésű előirányzatok        (K505)</t>
  </si>
  <si>
    <t>146</t>
  </si>
  <si>
    <t>ebből: fejezeti kezelésű előirányzatok EU-s programokra és azok hazai társfinanszírozása        (K505)</t>
  </si>
  <si>
    <t>147</t>
  </si>
  <si>
    <t>ebből: egyéb fejezeti kezelésű előirányzatok        (K505)</t>
  </si>
  <si>
    <t>148</t>
  </si>
  <si>
    <t>ebből: társadalombiztosítás pénzügyi alapjai        (K505)</t>
  </si>
  <si>
    <t>149</t>
  </si>
  <si>
    <t>ebből: elkülönített állami pénzalapok        (K505)</t>
  </si>
  <si>
    <t>150</t>
  </si>
  <si>
    <t>ebből: helyi önkormányzatok és költségvetési szerveik        (K505)</t>
  </si>
  <si>
    <t>151</t>
  </si>
  <si>
    <t>ebből: társulások és költségvetési szerveik        (K505)</t>
  </si>
  <si>
    <t>152</t>
  </si>
  <si>
    <t>ebből: nemzetiségi önkormányzatok és költségvetési szerveik        (K505)</t>
  </si>
  <si>
    <t>153</t>
  </si>
  <si>
    <t>ebből: térségi fejlesztési tanácsok és költségvetési szerveik        (K505)</t>
  </si>
  <si>
    <t>154</t>
  </si>
  <si>
    <t>Egyéb működési célú támogatások államháztartáson belülre (=155+…+164)       (K506)</t>
  </si>
  <si>
    <t>155</t>
  </si>
  <si>
    <t>ebből: központi költségvetési szervek        (K506)</t>
  </si>
  <si>
    <t>156</t>
  </si>
  <si>
    <t>ebből: központi kezelésű előirányzatok        (K506)</t>
  </si>
  <si>
    <t>157</t>
  </si>
  <si>
    <t>ebből: fejezeti kezelésű előirányzatok EU-s programokra és azok hazai társfinanszírozása        (K506)</t>
  </si>
  <si>
    <t>158</t>
  </si>
  <si>
    <t>ebből: egyéb fejezeti kezelésű előirányzatok        (K506)</t>
  </si>
  <si>
    <t>159</t>
  </si>
  <si>
    <t>ebből: társadalombiztosítás pénzügyi alapjai        (K506)</t>
  </si>
  <si>
    <t>160</t>
  </si>
  <si>
    <t>ebből: elkülönített állami pénzalapok        (K506)</t>
  </si>
  <si>
    <t>161</t>
  </si>
  <si>
    <t>ebből: helyi önkormányzatok és költségvetési szerveik        (K506)</t>
  </si>
  <si>
    <t>162</t>
  </si>
  <si>
    <t>ebből: társulások és költségvetési szerveik        (K506)</t>
  </si>
  <si>
    <t>163</t>
  </si>
  <si>
    <t>ebből: nemzetiségi önkormányzatok és költségvetési szerveik        (K506)</t>
  </si>
  <si>
    <t>164</t>
  </si>
  <si>
    <t>ebből: térségi fejlesztési tanácsok és költségvetési szerveik        (K506)</t>
  </si>
  <si>
    <t>165</t>
  </si>
  <si>
    <t>Működési célú garancia- és kezességvállalásból származó kifizetés államháztartáson kívülre (&gt;=166)        (K507)</t>
  </si>
  <si>
    <t>166</t>
  </si>
  <si>
    <t>ebből: állami vagy önkormányzati tulajdonban lévő gazdasági társaságok tartozásai miatti kifizetések        (K507)</t>
  </si>
  <si>
    <t>167</t>
  </si>
  <si>
    <t>Működési célú visszatérítendő támogatások, kölcsönök nyújtása államháztartáson kívülre (=168+…+178)        (K508)</t>
  </si>
  <si>
    <t>168</t>
  </si>
  <si>
    <t>ebből: egyházi jogi személyek        (K508)</t>
  </si>
  <si>
    <t>169</t>
  </si>
  <si>
    <t xml:space="preserve">ebből: nonprofit gazdasági társaságok        (K508)          </t>
  </si>
  <si>
    <t>170</t>
  </si>
  <si>
    <t>ebből: egyéb civil szervezetek        (K508)</t>
  </si>
  <si>
    <t>171</t>
  </si>
  <si>
    <t>ebből: háztartások        (K508)</t>
  </si>
  <si>
    <t>172</t>
  </si>
  <si>
    <t>ebből: pénzügyi vállalkozások        (K508)</t>
  </si>
  <si>
    <t>173</t>
  </si>
  <si>
    <t>ebből: állami többségi tulajdonú nem pénzügyi vállalkozások        (K508)</t>
  </si>
  <si>
    <t>174</t>
  </si>
  <si>
    <t>ebből:önkormányzati többségi tulajdonú nem pénzügyi vállalkozások        (K508)</t>
  </si>
  <si>
    <t>175</t>
  </si>
  <si>
    <t>ebből: egyéb vállalkozások        (K508)</t>
  </si>
  <si>
    <t>176</t>
  </si>
  <si>
    <t>ebből: Európai Unió         (K508)</t>
  </si>
  <si>
    <t>177</t>
  </si>
  <si>
    <t>ebből: kormányok és nemzetközi szervezetek        (K508)</t>
  </si>
  <si>
    <t>178</t>
  </si>
  <si>
    <t>ebből: egyéb külföldiek        (K508)</t>
  </si>
  <si>
    <t>179</t>
  </si>
  <si>
    <t>Árkiegészítések, ártámogatások        (K509)</t>
  </si>
  <si>
    <t>180</t>
  </si>
  <si>
    <t>Kamattámogatások        (K510)</t>
  </si>
  <si>
    <t>181</t>
  </si>
  <si>
    <t>Egyéb működési célú támogatások államháztartáson kívülre (=182+…+192)     (K511)</t>
  </si>
  <si>
    <t>182</t>
  </si>
  <si>
    <t>ebből: egyházi jogi személyek        (K511)</t>
  </si>
  <si>
    <t>183</t>
  </si>
  <si>
    <t xml:space="preserve">ebből: nonprofit gazdasági társaságok        (K511)           </t>
  </si>
  <si>
    <t>184</t>
  </si>
  <si>
    <t>ebből: egyéb civil szervezetek        (K511)</t>
  </si>
  <si>
    <t>185</t>
  </si>
  <si>
    <t xml:space="preserve">ebből: háztartások        (K511)            </t>
  </si>
  <si>
    <t>186</t>
  </si>
  <si>
    <t>ebből: pénzügyi vállalkozások        (K511)</t>
  </si>
  <si>
    <t>187</t>
  </si>
  <si>
    <t>ebből: állami többségi tulajdonú nem pénzügyi vállalkozások        (K511)</t>
  </si>
  <si>
    <t>188</t>
  </si>
  <si>
    <t>ebből:önkormányzati többségi tulajdonú nem pénzügyi vállalkozások        (K511)</t>
  </si>
  <si>
    <t>189</t>
  </si>
  <si>
    <t>190</t>
  </si>
  <si>
    <t>ebből: Európai Unió         (K511)</t>
  </si>
  <si>
    <t>191</t>
  </si>
  <si>
    <t>ebből: kormányok és nemzetközi szervezetek        (K511)</t>
  </si>
  <si>
    <t>192</t>
  </si>
  <si>
    <t>ebből: egyéb külföldiek        (K511)</t>
  </si>
  <si>
    <t>193</t>
  </si>
  <si>
    <t>194</t>
  </si>
  <si>
    <t>Egyéb működési célú kiadások (=128+130+131+132+143+154+165+167+179+180+181+193)       (K5)</t>
  </si>
  <si>
    <t>195</t>
  </si>
  <si>
    <t>Immateriális javak beszerzése, létesítése        (K61)</t>
  </si>
  <si>
    <t>196</t>
  </si>
  <si>
    <t>Ingatlanok beszerzése, létesítése (&gt;=197)        (K62)</t>
  </si>
  <si>
    <t>197</t>
  </si>
  <si>
    <t>ebből: termőföld-vásárlás kiadásai        (K62)</t>
  </si>
  <si>
    <t>198</t>
  </si>
  <si>
    <t>Informatikai eszközök beszerzése, létesítése        (K63)</t>
  </si>
  <si>
    <t>199</t>
  </si>
  <si>
    <t>Egyéb tárgyi eszközök beszerzése, létesítése        (K64)</t>
  </si>
  <si>
    <t>200</t>
  </si>
  <si>
    <t>Részesedések beszerzése        (K65)</t>
  </si>
  <si>
    <t>201</t>
  </si>
  <si>
    <t>Meglévő részesedések növeléséhez kapcsolódó kiadások        (K66)</t>
  </si>
  <si>
    <t>202</t>
  </si>
  <si>
    <t>Beruházási célú előzetesen felszámított általános forgalmi adó        (K67)</t>
  </si>
  <si>
    <t>203</t>
  </si>
  <si>
    <t>Beruházások  (=195+196+198+…+202)      (K6)</t>
  </si>
  <si>
    <t>204</t>
  </si>
  <si>
    <t>Ingatlanok felújítása        (K71)</t>
  </si>
  <si>
    <t>205</t>
  </si>
  <si>
    <t>Informatikai eszközök felújítása        (K72)</t>
  </si>
  <si>
    <t>206</t>
  </si>
  <si>
    <t>Egyéb tárgyi eszközök felújítása         (K73)</t>
  </si>
  <si>
    <t>207</t>
  </si>
  <si>
    <t>Felújítási célú előzetesen felszámított általános forgalmi adó        (K74)</t>
  </si>
  <si>
    <t>208</t>
  </si>
  <si>
    <t>Felújítások  (=204+...+207)    (K7)</t>
  </si>
  <si>
    <t>209</t>
  </si>
  <si>
    <t>Felhalmozási célú garancia- és kezességvállalásból származó kifizetés államháztartáson belülre        (K81)</t>
  </si>
  <si>
    <t>210</t>
  </si>
  <si>
    <t>Felhalmozási célú visszatérítendő támogatások, kölcsönök nyújtása államháztartáson belülre  (=211+…+220)       (K82)</t>
  </si>
  <si>
    <t>211</t>
  </si>
  <si>
    <t>ebből: központi költségvetési szervek        (K82)</t>
  </si>
  <si>
    <t>212</t>
  </si>
  <si>
    <t>ebből: központi kezelésű előirányzatok        (K82)</t>
  </si>
  <si>
    <t>213</t>
  </si>
  <si>
    <t>ebből: fejezeti kezelésű előirányzatok EU-s programokra és azok hazai társfinanszírozása        (K82)</t>
  </si>
  <si>
    <t>214</t>
  </si>
  <si>
    <t>ebből: egyéb fejezeti kezelésű előirányzatok        (K82)</t>
  </si>
  <si>
    <t>215</t>
  </si>
  <si>
    <t>ebből: társadalombiztosítás pénzügyi alapjai        (K82)</t>
  </si>
  <si>
    <t>216</t>
  </si>
  <si>
    <t>ebből: elkülönített állami pénzalapok        (K82)</t>
  </si>
  <si>
    <t>217</t>
  </si>
  <si>
    <t>ebből: helyi önkormányzatok és költségvetési szerveik        (K82)</t>
  </si>
  <si>
    <t>218</t>
  </si>
  <si>
    <t>ebből: társulások és költségvetési szerveik        (K82)</t>
  </si>
  <si>
    <t>219</t>
  </si>
  <si>
    <t>ebből: nemzetiségi önkormányzatok és költségvetési szerveik        (K82)</t>
  </si>
  <si>
    <t>220</t>
  </si>
  <si>
    <t>ebből: térségi fejlesztési tanácsok és költségvetési szerveik        (K82)</t>
  </si>
  <si>
    <t>221</t>
  </si>
  <si>
    <t>Felhalmozási célú visszatérítendő támogatások, kölcsönök törlesztése államháztartáson belülre (=222+…+231)       (K83)</t>
  </si>
  <si>
    <t>222</t>
  </si>
  <si>
    <t>ebből: központi költségvetési szervek        (K83)</t>
  </si>
  <si>
    <t>223</t>
  </si>
  <si>
    <t>ebből: központi kezelésű előirányzatok        (K83)</t>
  </si>
  <si>
    <t>224</t>
  </si>
  <si>
    <t>ebből: fejezeti kezelésű előirányzatok EU-s programokra és azok hazai társfinanszírozása        (K83)</t>
  </si>
  <si>
    <t>225</t>
  </si>
  <si>
    <t>ebből: egyéb fejezeti kezelésű előirányzatok        (K83)</t>
  </si>
  <si>
    <t>226</t>
  </si>
  <si>
    <t>ebből: társadalombiztosítás pénzügyi alapjai        (K83)</t>
  </si>
  <si>
    <t>227</t>
  </si>
  <si>
    <t>ebből: elkülönített állami pénzalapok        (K83)</t>
  </si>
  <si>
    <t>228</t>
  </si>
  <si>
    <t>ebből: helyi önkormányzatok és költségvetési szerveik        (K83)</t>
  </si>
  <si>
    <t>229</t>
  </si>
  <si>
    <t>ebből: társulások és költségvetési szerveik        (K83)</t>
  </si>
  <si>
    <t>230</t>
  </si>
  <si>
    <t>ebből: nemzetiségi önkormányzatok és költségvetési szerveik        (K83)</t>
  </si>
  <si>
    <t>231</t>
  </si>
  <si>
    <t>ebből: térségi fejlesztési tanácsok és költségvetési szerveik        (K83)</t>
  </si>
  <si>
    <t>232</t>
  </si>
  <si>
    <t>Egyéb felhalmozási célú támogatások államháztartáson belülre (=233+…+242)        (K84)</t>
  </si>
  <si>
    <t>233</t>
  </si>
  <si>
    <t>ebből: központi költségvetési szervek        (K84)</t>
  </si>
  <si>
    <t>234</t>
  </si>
  <si>
    <t>ebből: központi kezelésű előirányzatok        (K84)</t>
  </si>
  <si>
    <t>235</t>
  </si>
  <si>
    <t>ebből: fejezeti kezelésű előirányzatok EU-s programokra és azok hazai társfinanszírozása        (K84)</t>
  </si>
  <si>
    <t>236</t>
  </si>
  <si>
    <t>ebből: egyéb fejezeti kezelésű előirányzatok        (K84)</t>
  </si>
  <si>
    <t>237</t>
  </si>
  <si>
    <t>ebből: társadalombiztosítás pénzügyi alapjai        (K84)</t>
  </si>
  <si>
    <t>238</t>
  </si>
  <si>
    <t>ebből: elkülönített állami pénzalapok        (K84)</t>
  </si>
  <si>
    <t>239</t>
  </si>
  <si>
    <t>ebből: helyi önkormányzatok és költségvetési szerveik        (K84)</t>
  </si>
  <si>
    <t>240</t>
  </si>
  <si>
    <t>ebből: társulások és költségvetési szerveik        (K84)</t>
  </si>
  <si>
    <t>241</t>
  </si>
  <si>
    <t>ebből: nemzetiségi önkormányzatok és költségvetési szerveik        (K84)</t>
  </si>
  <si>
    <t>242</t>
  </si>
  <si>
    <t>ebből: térségi fejlesztési tanácsok és költségvetési szerveik        (K84)</t>
  </si>
  <si>
    <t>243</t>
  </si>
  <si>
    <t>Felhalmozási célú garancia- és kezességvállalásból származó kifizetés államháztartáson kívülre (&gt;=244)        (K85)</t>
  </si>
  <si>
    <t>244</t>
  </si>
  <si>
    <t>ebből: állami vagy önkormányzati tulajdonban lévő gazdasági társaságok tartozásai miatti kifizetések        (K85)</t>
  </si>
  <si>
    <t>245</t>
  </si>
  <si>
    <t>Felhalmozási célú visszatérítendő támogatások, kölcsönök nyújtása államháztartáson kívülre  (=246+…+256)        (K86)</t>
  </si>
  <si>
    <t>246</t>
  </si>
  <si>
    <t>ebből: egyházi jogi személyek        (K86)</t>
  </si>
  <si>
    <t>247</t>
  </si>
  <si>
    <t>ebből: nonprofit gazdasági társaságok        (K86)</t>
  </si>
  <si>
    <t>248</t>
  </si>
  <si>
    <t>ebből: egyéb civil szervezetek        (K86)</t>
  </si>
  <si>
    <t>249</t>
  </si>
  <si>
    <t>ebből: háztartások        (K86)</t>
  </si>
  <si>
    <t>250</t>
  </si>
  <si>
    <t>ebből: pénzügyi vállalkozások        (K86)</t>
  </si>
  <si>
    <t>251</t>
  </si>
  <si>
    <t>ebből: állami többségi tulajdonú nem pénzügyi vállalkozások        (K86)</t>
  </si>
  <si>
    <t>252</t>
  </si>
  <si>
    <t>ebből:önkormányzati többségi tulajdonú nem pénzügyi vállalkozások        (K86)</t>
  </si>
  <si>
    <t>253</t>
  </si>
  <si>
    <t>ebből: egyéb vállalkozások        (K86)</t>
  </si>
  <si>
    <t>254</t>
  </si>
  <si>
    <t>ebből: Európai Unió         (K86)</t>
  </si>
  <si>
    <t>255</t>
  </si>
  <si>
    <t>ebből: kormányok és nemzetközi szervezetek        (K86)</t>
  </si>
  <si>
    <t>256</t>
  </si>
  <si>
    <t>ebből: egyéb külföldiek        (K86)</t>
  </si>
  <si>
    <t>257</t>
  </si>
  <si>
    <t>Lakástámogatás        (K87)</t>
  </si>
  <si>
    <t>258</t>
  </si>
  <si>
    <t>Egyéb felhalmozási célú támogatások államháztartáson kívülre (=259+…+269)       (K88)</t>
  </si>
  <si>
    <t>259</t>
  </si>
  <si>
    <t>ebből: egyházi jogi személyek        (K88)</t>
  </si>
  <si>
    <t>260</t>
  </si>
  <si>
    <t>ebből: nonprofit gazdasági társaságok        (K88)</t>
  </si>
  <si>
    <t>261</t>
  </si>
  <si>
    <t>ebből: egyéb civil szervezetek        (K88)</t>
  </si>
  <si>
    <t>262</t>
  </si>
  <si>
    <t>ebből: háztartások        (K88)</t>
  </si>
  <si>
    <t>263</t>
  </si>
  <si>
    <t>ebből: pénzügyi vállalkozások        (K88)</t>
  </si>
  <si>
    <t>264</t>
  </si>
  <si>
    <t>ebből: állami többségi tulajdonú nem pénzügyi vállalkozások        (K88)</t>
  </si>
  <si>
    <t>265</t>
  </si>
  <si>
    <t>ebből:önkormányzati többségi tulajdonú nem pénzügyi vállalkozások        (K88)</t>
  </si>
  <si>
    <t>266</t>
  </si>
  <si>
    <t>ebből: egyéb vállalkozások        (K88)</t>
  </si>
  <si>
    <t>267</t>
  </si>
  <si>
    <t>ebből: Európai Unió         (K88)</t>
  </si>
  <si>
    <t>268</t>
  </si>
  <si>
    <t>ebből: kormányok és nemzetközi szervezetek        (K88)</t>
  </si>
  <si>
    <t>269</t>
  </si>
  <si>
    <t>ebből: egyéb külföldiek        (K88)</t>
  </si>
  <si>
    <t>270</t>
  </si>
  <si>
    <t>Egyéb felhalmozási célú kiadások (=209+210+221+232+243+245+257+258)     (K8)</t>
  </si>
  <si>
    <t>271</t>
  </si>
  <si>
    <t>Költségvetési kiadások (=20+21+60+127+194+203+208+270)     (K1-K8)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</si>
  <si>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</si>
  <si>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</si>
  <si>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</si>
  <si>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</si>
  <si>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</si>
  <si>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</si>
  <si>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</si>
  <si>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</si>
  <si>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</si>
  <si>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</si>
  <si>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</si>
  <si>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</si>
  <si>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</si>
  <si>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</si>
  <si>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</si>
  <si>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</si>
  <si>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</si>
  <si>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</si>
  <si>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</si>
  <si>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</si>
  <si>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</si>
  <si>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</si>
  <si>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</si>
  <si>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</si>
  <si>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</si>
  <si>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</si>
  <si>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</si>
  <si>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</si>
  <si>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</si>
  <si>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</si>
  <si>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</si>
  <si>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</si>
  <si>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</si>
  <si>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</si>
  <si>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</si>
  <si>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</si>
  <si>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</si>
  <si>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</si>
  <si>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</si>
  <si>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</si>
  <si>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</si>
  <si>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</si>
  <si>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Működési célú támogatások államháztartáson belülről (=07+...+10+21+32)        (B1)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</si>
  <si>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</si>
  <si>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</si>
  <si>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</si>
  <si>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</si>
  <si>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</si>
  <si>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</si>
  <si>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</si>
  <si>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</si>
  <si>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</si>
  <si>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</si>
  <si>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</si>
  <si>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</si>
  <si>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</si>
  <si>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</si>
  <si>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</si>
  <si>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</si>
  <si>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</si>
  <si>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</si>
  <si>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</si>
  <si>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</si>
  <si>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</si>
  <si>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</si>
  <si>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</si>
  <si>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</si>
  <si>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</si>
  <si>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</si>
  <si>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</si>
  <si>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</si>
  <si>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</si>
  <si>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</si>
  <si>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</si>
  <si>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</si>
  <si>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</si>
  <si>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</si>
  <si>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</si>
  <si>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Felhalmozási célú támogatások államháztartáson belülről (=44+45+46+57+68)        (B2)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</si>
  <si>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</si>
  <si>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</si>
  <si>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</si>
  <si>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</si>
  <si>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</si>
  <si>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</si>
  <si>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</si>
  <si>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</si>
  <si>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</si>
  <si>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</si>
  <si>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</si>
  <si>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</si>
  <si>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</si>
  <si>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</si>
  <si>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</si>
  <si>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</si>
  <si>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</si>
  <si>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</si>
  <si>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</si>
  <si>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</si>
  <si>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</si>
  <si>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</si>
  <si>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</si>
  <si>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</si>
  <si>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</si>
  <si>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</si>
  <si>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</si>
  <si>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</si>
  <si>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</si>
  <si>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</si>
  <si>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</si>
  <si>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</si>
  <si>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</si>
  <si>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</si>
  <si>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</si>
  <si>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</si>
  <si>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</si>
  <si>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(=118+…+137)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</si>
  <si>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</si>
  <si>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</si>
  <si>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</si>
  <si>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</si>
  <si>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</si>
  <si>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</si>
  <si>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jelleggel végzett iparűzési tevékenység után fizetett helyi iparűzési adó        (B351)</t>
  </si>
  <si>
    <t>ebből: ideiglenes jelleggel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</si>
  <si>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</si>
  <si>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</si>
  <si>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</si>
  <si>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</si>
  <si>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</si>
  <si>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</si>
  <si>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</si>
  <si>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</si>
  <si>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</si>
  <si>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</si>
  <si>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</si>
  <si>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ebből: reklámadó</t>
  </si>
  <si>
    <t>Fogyasztási adók (=139+140+141)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</si>
  <si>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</si>
  <si>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</si>
  <si>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</si>
  <si>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</si>
  <si>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(=144+…+147)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</si>
  <si>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</si>
  <si>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</si>
  <si>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</si>
  <si>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</si>
  <si>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(=149+…+164)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</si>
  <si>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</si>
  <si>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</si>
  <si>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</si>
  <si>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</si>
  <si>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</si>
  <si>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</si>
  <si>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</si>
  <si>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</si>
  <si>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</si>
  <si>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</si>
  <si>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</si>
  <si>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</si>
  <si>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</si>
  <si>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</si>
  <si>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</si>
  <si>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</si>
  <si>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(=117+138+142+143+148)         (B35)</t>
  </si>
  <si>
    <t>Egyéb közhatalmi bevételek (&gt;=167+…+178)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</si>
  <si>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</si>
  <si>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</si>
  <si>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</si>
  <si>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</si>
  <si>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</si>
  <si>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</si>
  <si>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</si>
  <si>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</si>
  <si>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</si>
  <si>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</si>
  <si>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</si>
  <si>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</si>
  <si>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Közhatalmi bevételek (=93+94+104+109+165+166)       (B3)</t>
  </si>
  <si>
    <t>Készletértékesítés ellenértéke        (B401)</t>
  </si>
  <si>
    <t>Szolgáltatások ellenértéke  (&gt;=182+183)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</si>
  <si>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</si>
  <si>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</si>
  <si>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(&gt;=185)       (B403)</t>
  </si>
  <si>
    <t>ebből: államháztartáson belül        (B403)</t>
  </si>
  <si>
    <t>Tulajdonosi bevételek  (&gt;=187+…+192)      (B404)</t>
  </si>
  <si>
    <t>ebből: vadászati jog bérbeadásból származó bevétel        (B404)</t>
  </si>
  <si>
    <t>ebből: önkormányzati vagyon üzemeltetéséből, koncesszióból származó bevétel        (B404)    Lakbér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</si>
  <si>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</si>
  <si>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</si>
  <si>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</si>
  <si>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</si>
  <si>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</si>
  <si>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</si>
  <si>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</si>
  <si>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 (&gt;=197+198+199)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</si>
  <si>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</si>
  <si>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</si>
  <si>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</si>
  <si>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 (&gt;=201+…+204)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</si>
  <si>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</si>
  <si>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</si>
  <si>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</si>
  <si>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</si>
  <si>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(&gt;=206+207+208)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</si>
  <si>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</si>
  <si>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</si>
  <si>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</si>
  <si>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Működési bevételek (=180+181+184+186+193+…+196+200+205)       (B4)</t>
  </si>
  <si>
    <t>Immateriális javak értékesítése (&gt;=211)       (B51)</t>
  </si>
  <si>
    <t>ebből: kiotói egységek és kibocsátási egységek eladásából befolyt eladási ár        (B51)</t>
  </si>
  <si>
    <t>Ingatlanok értékesítése (&gt;=213)       (B52)</t>
  </si>
  <si>
    <t>ebből: termőföld-eladás bevételei        (B52)</t>
  </si>
  <si>
    <t>Egyéb tárgyi eszközök értékesítése        (B53)</t>
  </si>
  <si>
    <t>Részesedések értékesítése (&gt;=216)       (B54)</t>
  </si>
  <si>
    <t>ebből: privatizációból származó bevétel        (B54)</t>
  </si>
  <si>
    <t>Részesedések megszűnéséhez kapcsolódó bevételek        (B55)</t>
  </si>
  <si>
    <t>Felhalmozási bevételek (=210+212+214+215+217)        (B5)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</si>
  <si>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</si>
  <si>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 (=221+…+231)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</si>
  <si>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</si>
  <si>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</si>
  <si>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</si>
  <si>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</si>
  <si>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</si>
  <si>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</si>
  <si>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</si>
  <si>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</si>
  <si>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</si>
  <si>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</si>
  <si>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</si>
  <si>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(=233+…+243)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</si>
  <si>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</si>
  <si>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</si>
  <si>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</si>
  <si>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</si>
  <si>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</si>
  <si>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</si>
  <si>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</si>
  <si>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</si>
  <si>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</si>
  <si>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</si>
  <si>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</si>
  <si>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Működési célú átvett pénzeszközök (=219+220+232)        (B6)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</si>
  <si>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</si>
  <si>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 (=247+…+257)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</si>
  <si>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</si>
  <si>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</si>
  <si>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</si>
  <si>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</si>
  <si>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</si>
  <si>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</si>
  <si>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</si>
  <si>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</si>
  <si>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</si>
  <si>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</si>
  <si>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</si>
  <si>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(=259+…+269)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</si>
  <si>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</si>
  <si>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</si>
  <si>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</si>
  <si>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</si>
  <si>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</si>
  <si>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</si>
  <si>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</si>
  <si>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</si>
  <si>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</si>
  <si>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</si>
  <si>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</si>
  <si>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Felhalmozási célú átvett pénzeszközök (=245+246+258)        (B7)</t>
  </si>
  <si>
    <t>Költségvetési bevételek (=43+79+179+209+218+244+270)        (B1-B7)</t>
  </si>
  <si>
    <t>Hosszú lejáratú hitelek, kölcsönök felvétele (&gt;=02)        (B8111)</t>
  </si>
  <si>
    <t>ebből: pénzügyi vállalkozás        (B8111)</t>
  </si>
  <si>
    <t>Likviditási célú hitelek, kölcsönök felvétele pénzügyi vállalkozástól        (B8112)</t>
  </si>
  <si>
    <t>Rövid lejáratú hitelek, kölcsönök felvétele (&gt;=05)        (B8113)</t>
  </si>
  <si>
    <t>ebből: pénzügyi vállalkozás        (B8113)</t>
  </si>
  <si>
    <t>Hitel-, kölcsönfelvétel államháztartáson kívülről (=01+03+04)        (B811)</t>
  </si>
  <si>
    <t>Forgatási célú belföldi értékpapírok beváltása, értékesítése (&gt;=08+09)        (B8121)</t>
  </si>
  <si>
    <t>ebből: befektetési jegyek        (B8121)</t>
  </si>
  <si>
    <t>ebből: kárpótlási jegyek        (B8121)</t>
  </si>
  <si>
    <t>Forgatási célú belföldi értékpapírok kibocsátása        (B8122)</t>
  </si>
  <si>
    <t>Befektetési célú belföldi értékpapírok beváltása, értékesítése        (B8123)</t>
  </si>
  <si>
    <t>Befektetési célú belföldi értékpapírok kibocsátása        (B8124)</t>
  </si>
  <si>
    <t>Belföldi értékpapírok bevételei (=07+10+11+12)        (B812)</t>
  </si>
  <si>
    <t>Előző év költségvetési maradványának igénybevétele        (B8131)</t>
  </si>
  <si>
    <t>Előző év vállalkozási maradványának igénybevétele        (B8132)</t>
  </si>
  <si>
    <t>Maradvány igénybevétele (=14+15)        (B813)</t>
  </si>
  <si>
    <t>Államháztartáson belüli megelőlegezések        (B814)</t>
  </si>
  <si>
    <t>Államháztartáson belüli megelőlegezések törlesztése        (B815)</t>
  </si>
  <si>
    <t>Központi, irányító szervi támogatás        (B816)</t>
  </si>
  <si>
    <t>Betétek megszüntetése        (B817)</t>
  </si>
  <si>
    <t>Központi költségvetés sajátos finanszírozási bevételei (&gt;=22)        (B818)</t>
  </si>
  <si>
    <t>ebből: tulajdonosi kölcsönök visszatérülése        (B818)</t>
  </si>
  <si>
    <t>Belföldi finanszírozás bevételei (=06+13+16+…+21)        (B81)</t>
  </si>
  <si>
    <t>Forgatási célú külföldi értékpapírok beváltása, értékesítése        (B821)</t>
  </si>
  <si>
    <t>Befektetési célú külföldi értékpapírok beváltása, értékesítése        (B822)</t>
  </si>
  <si>
    <t>Külföldi értékpapírok kibocsátása        (B823)</t>
  </si>
  <si>
    <t>Külföldi hitelek, kölcsönök felvétele (&gt;=28+29+30)        (B824)</t>
  </si>
  <si>
    <t>ebből: nemzetközi fejlesztési szervezetek        (B824)</t>
  </si>
  <si>
    <t>ebből: más kormányok        (B824)</t>
  </si>
  <si>
    <t>ebből: külföldi pénzintézetek        (B824)</t>
  </si>
  <si>
    <t>Külföldi finanszírozás bevételei (=24+…+27)        (B82)</t>
  </si>
  <si>
    <t>Adóssághoz nem kapcsolódó származékos ügyletek bevételei        (B83)</t>
  </si>
  <si>
    <t>Finanszírozási bevételek (=23+31+32)        (B8)</t>
  </si>
  <si>
    <t>Államháztartáson belüli megelőlegezések   visszfizetése</t>
  </si>
  <si>
    <t>Központi, irányító szervi támogatások folyósítása        (K915)</t>
  </si>
  <si>
    <t>Finanszírozási kiadások (=26+36+37)        (K9)</t>
  </si>
  <si>
    <t>k</t>
  </si>
  <si>
    <t>b</t>
  </si>
  <si>
    <t>fin bev</t>
  </si>
  <si>
    <t>fin kiad</t>
  </si>
  <si>
    <t>Ordacsehi Község Önkormányzatának  költségvetési kiadásai és bevételei</t>
  </si>
  <si>
    <t xml:space="preserve">Bérleti és lízing díjak (&gt;=39)        (K333)   </t>
  </si>
  <si>
    <t>Állategészségögyi szolg.</t>
  </si>
  <si>
    <t xml:space="preserve">ebből: nonprofit gazdasági társaságok        (K511)  Ügyelet, fogorvos,háziorvos,tűzoltóság           </t>
  </si>
  <si>
    <t>Ordacsehi község Önkormányzattának költségvetési szervének kiadásai és bevételi</t>
  </si>
  <si>
    <t>Strand- illemhely üzemeltetés</t>
  </si>
  <si>
    <t>Egyéb dologi kiadások        (K355)  + repi</t>
  </si>
  <si>
    <t>ebből: nonprofit gazdasági társaságok        (K511)</t>
  </si>
  <si>
    <t>ebből: háztartások        (K511)            Bursa Hungarica ösztöndíj</t>
  </si>
  <si>
    <t>ebből: önkormányzati vagyon üzemeltetéséből, koncesszióból származó bevétel        (B404)</t>
  </si>
  <si>
    <t>f</t>
  </si>
  <si>
    <t>f bev</t>
  </si>
  <si>
    <t>Ordacsehi Község Önkormányzat</t>
  </si>
  <si>
    <t>FELHALMOZÁSI KIADÁSOK</t>
  </si>
  <si>
    <t>Nettó</t>
  </si>
  <si>
    <t>Áfa</t>
  </si>
  <si>
    <t>BERUHÁZÁSOK ÖSSZESEN</t>
  </si>
  <si>
    <t>FELÚJÍTÁSOK ÖSSZESEN</t>
  </si>
  <si>
    <t>Felhalmozási kiadások összesen</t>
  </si>
  <si>
    <t>általános tartaléka és céltartalékának felosztása</t>
  </si>
  <si>
    <t>Cél megnevezése</t>
  </si>
  <si>
    <t>Eredeti előirányzat</t>
  </si>
  <si>
    <t xml:space="preserve">Kötelező tartalék </t>
  </si>
  <si>
    <t>Működési tartalék</t>
  </si>
  <si>
    <t>Felhalmozási tartalék</t>
  </si>
  <si>
    <t>Tartalék összesen</t>
  </si>
  <si>
    <t>Intézmény</t>
  </si>
  <si>
    <t>Létszám</t>
  </si>
  <si>
    <t>Köztisztviselő</t>
  </si>
  <si>
    <t>Közalkalmazott</t>
  </si>
  <si>
    <t>Munka törvénykönyv</t>
  </si>
  <si>
    <t>Összesen</t>
  </si>
  <si>
    <t>Önkormányzat</t>
  </si>
  <si>
    <t>Közfoglalkoztatás ( bértámogatott)</t>
  </si>
  <si>
    <t>Összesen:</t>
  </si>
  <si>
    <t>Ordacsehi Község Önkormányzata</t>
  </si>
  <si>
    <t>EU támogatással megvalósuló programok, projektek</t>
  </si>
  <si>
    <t>Bevétel</t>
  </si>
  <si>
    <t>Kiadás</t>
  </si>
  <si>
    <t>Teljesítés</t>
  </si>
  <si>
    <t>melyek megvalósításához adósságot keletkeztető ügylet megkötése szükséges</t>
  </si>
  <si>
    <t>Sorszám</t>
  </si>
  <si>
    <t>Az adósságot keletkeztető ügylet megnevezése</t>
  </si>
  <si>
    <t>Fejlesztés cél megnevezése</t>
  </si>
  <si>
    <t>%-os teljesülés</t>
  </si>
  <si>
    <t>hitel, kölcsön felvétele, átvállalása a folyósítás napjától a végtörlesztés napjáig</t>
  </si>
  <si>
    <t>a számvitelről szóló törvény szerinti hitelviszonyt meg-testesítő értékpapír forgalomba hozatala a forgalomba hozatal napjától a beváltás napjáig</t>
  </si>
  <si>
    <t>váltó kibocsátása a kibocsátás napjától a beváltás napjáig</t>
  </si>
  <si>
    <t>4.</t>
  </si>
  <si>
    <t>az Szt. szerint pénzügyi lízing lízingbevevői félként történő megkötése a lízing futamideje alatt</t>
  </si>
  <si>
    <t>5.</t>
  </si>
  <si>
    <t>a visszavásárlási kötelezettség kikötésével megkötött adásvételi szerződés eladói félként történő megkötése
– ideértve az Szt. szerinti valódi penziós és óvadéki repóügyleteket is – a visszavásárlásig</t>
  </si>
  <si>
    <t>6.</t>
  </si>
  <si>
    <t>a szerződésben kapott, legalább háromszázhatvanöt nap időtartamú halasztott fizetés, részletfizetés</t>
  </si>
  <si>
    <t>7.</t>
  </si>
  <si>
    <t>külföldi hitelintézetek által, származékos műveletek különbözeteként az ÁKK Zrt.-nél elhelyezett fedezeti betétek</t>
  </si>
  <si>
    <t>Ssz.</t>
  </si>
  <si>
    <t>Kedvezmény</t>
  </si>
  <si>
    <t>Mentesség</t>
  </si>
  <si>
    <t>Egyéb -méltányosság</t>
  </si>
  <si>
    <t>db</t>
  </si>
  <si>
    <t>e Ft</t>
  </si>
  <si>
    <t>Ellátottak térítési díjának, illetve kártérérítésének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</si>
  <si>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</si>
  <si>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</si>
  <si>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Gépjárműadó</t>
  </si>
  <si>
    <t>Építményadó</t>
  </si>
  <si>
    <t>Talajterhelési díj</t>
  </si>
  <si>
    <t>Helyiségek, eszközök hasznosításából származó bevételből nyújtott kedvezmény, mentesség összege</t>
  </si>
  <si>
    <t>Egyéb nyújtott kedvezmény vagy elengedés összege</t>
  </si>
  <si>
    <r>
      <t>Előirányzat-felhasználási ütemterv</t>
    </r>
    <r>
      <rPr>
        <i/>
        <sz val="10"/>
        <rFont val="Arial"/>
        <family val="2"/>
        <charset val="238"/>
      </rPr>
      <t xml:space="preserve">                                         </t>
    </r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</si>
  <si>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</si>
  <si>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</si>
  <si>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</si>
  <si>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</si>
  <si>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</si>
  <si>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</si>
  <si>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</si>
  <si>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</si>
  <si>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</si>
  <si>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</si>
  <si>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</si>
  <si>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</si>
  <si>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</si>
  <si>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BEVÉTELEK</t>
  </si>
  <si>
    <t>Működési célú támogatások ÁH-n belülről</t>
  </si>
  <si>
    <t>Felhalmozási célú támogatások ÁH-n belülről</t>
  </si>
  <si>
    <t>Közhatalmi bevételek</t>
  </si>
  <si>
    <t>Működési bevételek</t>
  </si>
  <si>
    <t>Működési célú átvett pénzeszközök</t>
  </si>
  <si>
    <t>Felhalmozási célú átvett pénzeszközök</t>
  </si>
  <si>
    <t>Előző évi ktgvetési maradvány bevétele</t>
  </si>
  <si>
    <t>KIADÁSOK</t>
  </si>
  <si>
    <t>Személyi juttatások</t>
  </si>
  <si>
    <t>Munkaadókat terhelő járulékok és szoc.hj.</t>
  </si>
  <si>
    <t>Dologi kiadások</t>
  </si>
  <si>
    <t>Ellátottak pénzbeli juttatásai</t>
  </si>
  <si>
    <t>Egyéb működési célú kiadások</t>
  </si>
  <si>
    <t>Beruházások, felújítások</t>
  </si>
  <si>
    <t>Államháztartáson belülii megelőlegezés visszafizetése</t>
  </si>
  <si>
    <t>Előirányzat Eredeti 2021.</t>
  </si>
  <si>
    <t>Előirányzat Eredeti 2022.</t>
  </si>
  <si>
    <t>* módosította a 7/2020. (X.01.) önkormányzati rendelet 2. § (3)</t>
  </si>
  <si>
    <t>Tartalékok        (K513)</t>
  </si>
  <si>
    <t>ebből: állami többségi tulajdonú nem pénzügyi vállalkozások        (K512)</t>
  </si>
  <si>
    <t>ebből:önkormányzati többségi tulajdonú nem pénzügyi vállalkozások        (K512)</t>
  </si>
  <si>
    <t>ebből: egyéb vállalkozások        (K512)</t>
  </si>
  <si>
    <t>ebből: Európai Unió         (K512)</t>
  </si>
  <si>
    <t>ebből: kormányok és nemzetközi szervezetek       (K512)</t>
  </si>
  <si>
    <t>ebből: egyéb külföldiek       (K512)</t>
  </si>
  <si>
    <t>Egyéb működési bevételek (&gt;=206+207+208)        (B411)</t>
  </si>
  <si>
    <t>Előirányzat Eredeti 2023.</t>
  </si>
  <si>
    <t>Ingatlanok felújítása        (K71 K74)</t>
  </si>
  <si>
    <t>bevétel módosítás</t>
  </si>
  <si>
    <t>kiadás módosítás</t>
  </si>
  <si>
    <t>Kossuth Lajos utca járda páylázati önrész</t>
  </si>
  <si>
    <t>Előirányzat Eredeti 2024.</t>
  </si>
  <si>
    <t>Létszámadatok</t>
  </si>
  <si>
    <t>közvilágítás korszerűsítése</t>
  </si>
  <si>
    <t>Egyéb működési célú támogatások államháztartáson kívülre (=182+…+192)     (K51)</t>
  </si>
  <si>
    <t>Villamosenergia  (K3311)</t>
  </si>
  <si>
    <t>Víz- és csatornadíjak  (K3314)</t>
  </si>
  <si>
    <t>Gázenergia  (K3312)</t>
  </si>
  <si>
    <t>egyéb tárgyi eszközök beszerzése, létesítése        (K63)</t>
  </si>
  <si>
    <t>Előirányzat Eredeti 2025.</t>
  </si>
  <si>
    <t>TOP</t>
  </si>
  <si>
    <t>2024 előírányzat tervezet</t>
  </si>
  <si>
    <t>2024. előírányzat tervezet</t>
  </si>
  <si>
    <t>ebből: költségek visszatérítései        (B411)</t>
  </si>
  <si>
    <t>Államháztartáson belüli megelőlegezések   visszfizetése (</t>
  </si>
  <si>
    <t>Gázenergia (K3312)</t>
  </si>
  <si>
    <t>Villamosenergia (K3311)</t>
  </si>
  <si>
    <t>Víz- és csatornadíjak (K3314)</t>
  </si>
  <si>
    <t>Víz- és csatornadíjak (3314)</t>
  </si>
  <si>
    <t>tervezési díjak TOP-PLUSZ-1.1.1-21 3 rendelő látványterv</t>
  </si>
  <si>
    <t>Előirányzat Eredeti 2026.</t>
  </si>
  <si>
    <t>2024. 11 havi teljesített</t>
  </si>
  <si>
    <t>2025 előírányzat tervezet</t>
  </si>
  <si>
    <t>2024. előírányzat módosítás szeptember</t>
  </si>
  <si>
    <t>,</t>
  </si>
  <si>
    <t xml:space="preserve"> Előirányzat a 2024. évre</t>
  </si>
  <si>
    <t>Módosított előirányzat 2024.</t>
  </si>
  <si>
    <t>2025 évi tervezett</t>
  </si>
  <si>
    <t>Előirányzat Eredeti 2027.</t>
  </si>
  <si>
    <t>e Ft-ban</t>
  </si>
  <si>
    <t>12. melléklet a .../2025. (…..)  önkormányzati rendelethez</t>
  </si>
  <si>
    <t>11. melléklet a .../2025. (…..)  önkormányzati rendelethez</t>
  </si>
  <si>
    <t>10. melléklet a .../2025 (…..)  önkormányzati rendelethez</t>
  </si>
  <si>
    <t>9. melléklet a .../2025. (…..)  önkormányzati rendelethez</t>
  </si>
  <si>
    <t>8. melléklet a .../2025. (…..)  önkormányzati rendelethez</t>
  </si>
  <si>
    <t>7. melléklet a.../2025. (…..)   önkormányzati rendelethez</t>
  </si>
  <si>
    <t xml:space="preserve">6. melléklet a .../2025. (…..)  önkormányzati rendelethez     </t>
  </si>
  <si>
    <t xml:space="preserve">5. melléklet a .../2025. (…..)   önkormányzati rendelethez     </t>
  </si>
  <si>
    <t xml:space="preserve">4. melléklet a .../2025. (…..) )  önkormányzati rendelethez*        </t>
  </si>
  <si>
    <t xml:space="preserve">3. melléklet a.../2025. (…..)   önkormányzati rendelethez *   </t>
  </si>
  <si>
    <t xml:space="preserve">2. melléklet a .../2025. (…..)   önkormányzati rendelethez     </t>
  </si>
  <si>
    <t xml:space="preserve">1.  melléklet a  .../2025. (…..)  önkormányzati rendelethez     </t>
  </si>
  <si>
    <t>2024 évi tervezet</t>
  </si>
  <si>
    <t>2024. évi módosított EI</t>
  </si>
  <si>
    <t>2024. évi novemberi teljesítés</t>
  </si>
  <si>
    <t>2025. évi tervezet</t>
  </si>
  <si>
    <t>2025. előírányzat tervezet</t>
  </si>
  <si>
    <t>Módosított előirányzat .../2024 (……….) rendelet</t>
  </si>
  <si>
    <t>külterületi utak tervezése</t>
  </si>
  <si>
    <t>kisértékű tárgyi eszk művház berendezés</t>
  </si>
  <si>
    <t>térfigyelő kamaerák beszerzéze</t>
  </si>
  <si>
    <t>KAP-RD-43-1-24 önrész</t>
  </si>
  <si>
    <t>óvoda kerti tároló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</si>
</sst>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_-* #,##0\ _F_t_-;\-* #,##0\ _F_t_-;_-* &quot;- &quot;_F_t_-;_-@_-"/>
    <numFmt numFmtId="165" formatCode="_-* #,##0.00\ _F_t_-;\-* #,##0.00\ _F_t_-;_-* \-??\ _F_t_-;_-@_-"/>
    <numFmt numFmtId="166" formatCode="_-* #,##0\ _F_t_-;\-* #,##0\ _F_t_-;_-* \-??\ _F_t_-;_-@_-"/>
    <numFmt numFmtId="167" formatCode="_-* #,##0\ _F_t_-;\-* #,##0\ _F_t_-;_-* &quot;-&quot;??\ _F_t_-;_-@_-"/>
    <numFmt numFmtId="168" formatCode="_-* #,##0.00\ _F_t_-;\-* #,##0.00\ _F_t_-;_-* &quot;- &quot;_F_t_-;_-@_-"/>
  </numFmts>
  <fonts count="27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6"/>
      <name val="Arial"/>
      <family val="2"/>
      <charset val="238"/>
    </font>
    <font>
      <sz val="10"/>
      <color indexed="16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1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rgb="FF0000FF"/>
      <name val="Arial CE"/>
      <family val="2"/>
      <charset val="238"/>
    </font>
    <font>
      <sz val="10"/>
      <color rgb="FF800000"/>
      <name val="Arial CE"/>
      <family val="2"/>
      <charset val="238"/>
    </font>
    <font>
      <sz val="10"/>
      <color rgb="FF0000FF"/>
      <name val="Arial CE"/>
      <family val="2"/>
      <charset val="238"/>
    </font>
    <font>
      <b/>
      <sz val="10"/>
      <color rgb="FF0000FF"/>
      <name val="Arial CE"/>
      <charset val="238"/>
    </font>
    <font>
      <b/>
      <sz val="10"/>
      <color rgb="FF800000"/>
      <name val="Arial CE"/>
      <charset val="238"/>
    </font>
    <font>
      <b/>
      <sz val="10"/>
      <color indexed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7" fillId="0" borderId="0" applyFill="0" applyBorder="0" applyAlignment="0" applyProtection="0"/>
    <xf numFmtId="0" fontId="2" fillId="0" borderId="0"/>
    <xf numFmtId="165" fontId="1" fillId="0" borderId="0" applyFill="0" applyBorder="0" applyAlignment="0" applyProtection="0"/>
  </cellStyleXfs>
  <cellXfs count="3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11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0" xfId="2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/>
    </xf>
    <xf numFmtId="0" fontId="15" fillId="0" borderId="1" xfId="2" applyFont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16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5" xfId="0" applyBorder="1"/>
    <xf numFmtId="0" fontId="3" fillId="0" borderId="5" xfId="0" applyFont="1" applyBorder="1"/>
    <xf numFmtId="3" fontId="0" fillId="0" borderId="5" xfId="0" applyNumberFormat="1" applyBorder="1"/>
    <xf numFmtId="3" fontId="0" fillId="0" borderId="6" xfId="0" applyNumberFormat="1" applyBorder="1"/>
    <xf numFmtId="0" fontId="3" fillId="0" borderId="3" xfId="0" applyFont="1" applyBorder="1" applyAlignment="1">
      <alignment wrapText="1"/>
    </xf>
    <xf numFmtId="167" fontId="17" fillId="0" borderId="6" xfId="1" applyNumberFormat="1" applyBorder="1"/>
    <xf numFmtId="0" fontId="0" fillId="0" borderId="4" xfId="0" applyBorder="1" applyAlignment="1">
      <alignment wrapText="1"/>
    </xf>
    <xf numFmtId="167" fontId="17" fillId="0" borderId="5" xfId="1" applyNumberFormat="1" applyBorder="1"/>
    <xf numFmtId="0" fontId="3" fillId="0" borderId="2" xfId="0" applyFont="1" applyBorder="1"/>
    <xf numFmtId="167" fontId="17" fillId="0" borderId="4" xfId="1" applyNumberFormat="1" applyBorder="1"/>
    <xf numFmtId="0" fontId="2" fillId="0" borderId="1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vertical="center"/>
    </xf>
    <xf numFmtId="164" fontId="2" fillId="0" borderId="1" xfId="2" applyNumberFormat="1" applyFill="1" applyBorder="1" applyAlignment="1">
      <alignment vertical="center"/>
    </xf>
    <xf numFmtId="164" fontId="2" fillId="0" borderId="10" xfId="2" applyNumberFormat="1" applyFill="1" applyBorder="1" applyAlignment="1">
      <alignment vertical="center"/>
    </xf>
    <xf numFmtId="164" fontId="2" fillId="0" borderId="13" xfId="2" applyNumberFormat="1" applyFill="1" applyBorder="1" applyAlignment="1">
      <alignment vertical="center"/>
    </xf>
    <xf numFmtId="0" fontId="2" fillId="0" borderId="12" xfId="2" applyFont="1" applyFill="1" applyBorder="1" applyAlignment="1">
      <alignment horizontal="left" vertical="center"/>
    </xf>
    <xf numFmtId="168" fontId="2" fillId="0" borderId="10" xfId="2" applyNumberFormat="1" applyFill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164" fontId="2" fillId="0" borderId="15" xfId="2" applyNumberFormat="1" applyFill="1" applyBorder="1" applyAlignment="1">
      <alignment vertical="center"/>
    </xf>
    <xf numFmtId="164" fontId="2" fillId="0" borderId="16" xfId="2" applyNumberFormat="1" applyFill="1" applyBorder="1" applyAlignment="1">
      <alignment vertical="center"/>
    </xf>
    <xf numFmtId="0" fontId="3" fillId="0" borderId="17" xfId="2" applyFont="1" applyFill="1" applyBorder="1" applyAlignment="1">
      <alignment vertical="center"/>
    </xf>
    <xf numFmtId="164" fontId="3" fillId="0" borderId="18" xfId="2" applyNumberFormat="1" applyFont="1" applyBorder="1" applyAlignment="1">
      <alignment vertical="center"/>
    </xf>
    <xf numFmtId="164" fontId="3" fillId="0" borderId="19" xfId="2" applyNumberFormat="1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3" fontId="3" fillId="0" borderId="5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2" applyFill="1" applyAlignment="1">
      <alignment vertical="center"/>
    </xf>
    <xf numFmtId="164" fontId="2" fillId="0" borderId="0" xfId="2" applyNumberFormat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1" xfId="2" applyNumberFormat="1" applyFont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2" fillId="0" borderId="1" xfId="2" applyFill="1" applyBorder="1" applyAlignment="1">
      <alignment vertical="center"/>
    </xf>
    <xf numFmtId="164" fontId="2" fillId="0" borderId="1" xfId="2" applyNumberFormat="1" applyBorder="1" applyAlignment="1">
      <alignment vertical="center"/>
    </xf>
    <xf numFmtId="0" fontId="2" fillId="0" borderId="1" xfId="2" applyBorder="1" applyAlignment="1">
      <alignment vertical="center"/>
    </xf>
    <xf numFmtId="0" fontId="2" fillId="0" borderId="1" xfId="2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164" fontId="3" fillId="0" borderId="1" xfId="2" applyNumberFormat="1" applyFont="1" applyFill="1" applyBorder="1" applyAlignment="1">
      <alignment vertical="center"/>
    </xf>
    <xf numFmtId="0" fontId="12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64" fontId="3" fillId="0" borderId="1" xfId="2" applyNumberFormat="1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6" fontId="2" fillId="0" borderId="0" xfId="3" applyNumberFormat="1" applyFont="1" applyFill="1" applyBorder="1" applyAlignment="1" applyProtection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164" fontId="2" fillId="0" borderId="1" xfId="2" applyNumberFormat="1" applyFont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0" fontId="2" fillId="0" borderId="0" xfId="2" applyBorder="1" applyAlignment="1">
      <alignment vertical="center"/>
    </xf>
    <xf numFmtId="0" fontId="2" fillId="0" borderId="0" xfId="2" applyFill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164" fontId="2" fillId="0" borderId="0" xfId="2" applyNumberFormat="1" applyFont="1" applyBorder="1" applyAlignment="1">
      <alignment horizontal="left" vertical="center" wrapText="1"/>
    </xf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0" fontId="2" fillId="0" borderId="24" xfId="2" applyFont="1" applyBorder="1" applyAlignment="1">
      <alignment horizontal="left" vertical="center" wrapText="1"/>
    </xf>
    <xf numFmtId="164" fontId="2" fillId="0" borderId="24" xfId="2" applyNumberFormat="1" applyBorder="1" applyAlignment="1">
      <alignment vertical="center"/>
    </xf>
    <xf numFmtId="164" fontId="2" fillId="0" borderId="24" xfId="2" applyNumberFormat="1" applyFont="1" applyBorder="1" applyAlignment="1">
      <alignment vertical="center"/>
    </xf>
    <xf numFmtId="0" fontId="2" fillId="0" borderId="5" xfId="2" applyFont="1" applyBorder="1" applyAlignment="1">
      <alignment horizontal="left" vertical="center" wrapText="1"/>
    </xf>
    <xf numFmtId="164" fontId="2" fillId="0" borderId="5" xfId="2" applyNumberFormat="1" applyBorder="1" applyAlignment="1">
      <alignment vertical="center"/>
    </xf>
    <xf numFmtId="164" fontId="2" fillId="0" borderId="5" xfId="2" applyNumberForma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164" fontId="2" fillId="0" borderId="0" xfId="2" applyNumberFormat="1" applyFont="1" applyBorder="1" applyAlignment="1">
      <alignment vertical="center" wrapText="1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164" fontId="2" fillId="0" borderId="0" xfId="2" applyNumberFormat="1" applyBorder="1" applyAlignment="1">
      <alignment vertical="center"/>
    </xf>
    <xf numFmtId="164" fontId="2" fillId="0" borderId="0" xfId="2" applyNumberFormat="1" applyFill="1" applyBorder="1" applyAlignment="1">
      <alignment vertical="center"/>
    </xf>
    <xf numFmtId="0" fontId="2" fillId="0" borderId="0" xfId="2" applyFont="1" applyAlignment="1">
      <alignment horizontal="left" vertical="center" wrapText="1"/>
    </xf>
    <xf numFmtId="164" fontId="2" fillId="0" borderId="0" xfId="2" applyNumberFormat="1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164" fontId="6" fillId="5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vertical="center" wrapText="1"/>
    </xf>
    <xf numFmtId="164" fontId="16" fillId="0" borderId="10" xfId="3" applyNumberFormat="1" applyFont="1" applyFill="1" applyBorder="1" applyAlignment="1" applyProtection="1">
      <alignment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164" fontId="20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164" fontId="19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Alignment="1">
      <alignment horizontal="right" vertical="center"/>
    </xf>
    <xf numFmtId="0" fontId="11" fillId="0" borderId="5" xfId="2" applyFont="1" applyBorder="1" applyAlignment="1">
      <alignment vertical="center"/>
    </xf>
    <xf numFmtId="0" fontId="15" fillId="0" borderId="24" xfId="2" applyFont="1" applyBorder="1" applyAlignment="1">
      <alignment vertical="center" wrapText="1"/>
    </xf>
    <xf numFmtId="0" fontId="15" fillId="0" borderId="5" xfId="2" applyFont="1" applyBorder="1" applyAlignment="1">
      <alignment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vertical="center" wrapText="1"/>
    </xf>
    <xf numFmtId="164" fontId="20" fillId="5" borderId="5" xfId="0" applyNumberFormat="1" applyFont="1" applyFill="1" applyBorder="1" applyAlignment="1">
      <alignment vertical="center" wrapText="1"/>
    </xf>
    <xf numFmtId="0" fontId="10" fillId="0" borderId="0" xfId="0" applyFont="1"/>
    <xf numFmtId="164" fontId="2" fillId="0" borderId="5" xfId="0" applyNumberFormat="1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3" fontId="15" fillId="0" borderId="5" xfId="2" applyNumberFormat="1" applyFont="1" applyBorder="1" applyAlignment="1">
      <alignment vertical="center"/>
    </xf>
    <xf numFmtId="3" fontId="15" fillId="0" borderId="5" xfId="2" applyNumberFormat="1" applyFont="1" applyBorder="1" applyAlignment="1">
      <alignment horizontal="center" vertical="center"/>
    </xf>
    <xf numFmtId="3" fontId="16" fillId="0" borderId="5" xfId="3" applyNumberFormat="1" applyFont="1" applyFill="1" applyBorder="1" applyAlignment="1" applyProtection="1">
      <alignment vertical="center"/>
    </xf>
    <xf numFmtId="3" fontId="15" fillId="0" borderId="2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horizontal="center" vertical="center"/>
    </xf>
    <xf numFmtId="3" fontId="15" fillId="0" borderId="26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vertical="center"/>
    </xf>
    <xf numFmtId="3" fontId="16" fillId="0" borderId="21" xfId="3" applyNumberFormat="1" applyFont="1" applyFill="1" applyBorder="1" applyAlignment="1" applyProtection="1">
      <alignment horizontal="center" vertical="center"/>
    </xf>
    <xf numFmtId="3" fontId="11" fillId="0" borderId="5" xfId="2" applyNumberFormat="1" applyFont="1" applyBorder="1" applyAlignment="1">
      <alignment horizontal="center" vertical="center"/>
    </xf>
    <xf numFmtId="3" fontId="16" fillId="0" borderId="5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3" fontId="16" fillId="0" borderId="10" xfId="3" applyNumberFormat="1" applyFont="1" applyFill="1" applyBorder="1" applyAlignment="1" applyProtection="1">
      <alignment horizontal="center" vertical="center"/>
    </xf>
    <xf numFmtId="3" fontId="16" fillId="0" borderId="1" xfId="3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26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19" fillId="7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0" fillId="4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164" fontId="8" fillId="5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4" fontId="13" fillId="0" borderId="5" xfId="2" applyNumberFormat="1" applyFont="1" applyBorder="1" applyAlignment="1">
      <alignment horizontal="center" vertical="center" wrapText="1"/>
    </xf>
    <xf numFmtId="3" fontId="16" fillId="0" borderId="21" xfId="2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center"/>
    </xf>
    <xf numFmtId="3" fontId="15" fillId="0" borderId="5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3" fontId="16" fillId="0" borderId="10" xfId="3" applyNumberFormat="1" applyFont="1" applyFill="1" applyBorder="1" applyAlignment="1" applyProtection="1">
      <alignment horizontal="center"/>
    </xf>
    <xf numFmtId="0" fontId="16" fillId="0" borderId="5" xfId="0" applyFont="1" applyBorder="1" applyAlignment="1">
      <alignment horizontal="left" vertical="center" wrapText="1"/>
    </xf>
    <xf numFmtId="3" fontId="16" fillId="0" borderId="5" xfId="3" applyNumberFormat="1" applyFont="1" applyFill="1" applyBorder="1" applyAlignment="1" applyProtection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164" fontId="13" fillId="0" borderId="1" xfId="2" applyNumberFormat="1" applyFont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10" fillId="0" borderId="0" xfId="0" applyNumberFormat="1" applyFont="1" applyAlignment="1">
      <alignment vertical="center"/>
    </xf>
    <xf numFmtId="164" fontId="13" fillId="0" borderId="2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3" fontId="15" fillId="0" borderId="2" xfId="2" applyNumberFormat="1" applyFont="1" applyBorder="1" applyAlignment="1">
      <alignment vertical="center"/>
    </xf>
    <xf numFmtId="0" fontId="15" fillId="0" borderId="2" xfId="2" applyFont="1" applyBorder="1" applyAlignment="1">
      <alignment horizontal="center"/>
    </xf>
    <xf numFmtId="3" fontId="15" fillId="0" borderId="2" xfId="2" applyNumberFormat="1" applyFont="1" applyBorder="1" applyAlignment="1">
      <alignment horizontal="center"/>
    </xf>
    <xf numFmtId="3" fontId="15" fillId="0" borderId="26" xfId="2" applyNumberFormat="1" applyFont="1" applyBorder="1" applyAlignment="1">
      <alignment horizontal="center"/>
    </xf>
    <xf numFmtId="0" fontId="14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3" fontId="16" fillId="0" borderId="2" xfId="3" applyNumberFormat="1" applyFont="1" applyFill="1" applyBorder="1" applyAlignment="1" applyProtection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3" fontId="15" fillId="0" borderId="5" xfId="3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center"/>
    </xf>
    <xf numFmtId="164" fontId="25" fillId="0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vertical="center"/>
    </xf>
    <xf numFmtId="164" fontId="19" fillId="0" borderId="5" xfId="0" applyNumberFormat="1" applyFont="1" applyFill="1" applyBorder="1" applyAlignment="1">
      <alignment vertical="center" wrapText="1"/>
    </xf>
    <xf numFmtId="164" fontId="24" fillId="0" borderId="5" xfId="0" applyNumberFormat="1" applyFont="1" applyBorder="1" applyAlignment="1">
      <alignment vertical="center"/>
    </xf>
    <xf numFmtId="164" fontId="25" fillId="0" borderId="5" xfId="0" applyNumberFormat="1" applyFont="1" applyBorder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164" fontId="13" fillId="0" borderId="5" xfId="2" applyNumberFormat="1" applyFont="1" applyBorder="1" applyAlignment="1">
      <alignment horizontal="center" vertical="center" wrapText="1"/>
    </xf>
    <xf numFmtId="164" fontId="13" fillId="0" borderId="10" xfId="2" applyNumberFormat="1" applyFont="1" applyBorder="1" applyAlignment="1">
      <alignment horizontal="center" vertical="center" wrapText="1"/>
    </xf>
    <xf numFmtId="164" fontId="5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Border="1" applyAlignment="1">
      <alignment vertical="center"/>
    </xf>
    <xf numFmtId="164" fontId="2" fillId="8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13" fillId="0" borderId="2" xfId="2" applyNumberFormat="1" applyFont="1" applyBorder="1" applyAlignment="1">
      <alignment horizontal="center" vertical="center" wrapText="1"/>
    </xf>
    <xf numFmtId="164" fontId="13" fillId="0" borderId="20" xfId="2" applyNumberFormat="1" applyFont="1" applyBorder="1" applyAlignment="1">
      <alignment horizontal="center" vertical="center" wrapText="1"/>
    </xf>
    <xf numFmtId="164" fontId="13" fillId="0" borderId="6" xfId="2" applyNumberFormat="1" applyFont="1" applyBorder="1" applyAlignment="1">
      <alignment horizontal="center" vertical="center" wrapText="1"/>
    </xf>
    <xf numFmtId="164" fontId="13" fillId="0" borderId="10" xfId="2" applyNumberFormat="1" applyFont="1" applyBorder="1" applyAlignment="1">
      <alignment horizontal="center" vertical="center" wrapText="1"/>
    </xf>
    <xf numFmtId="164" fontId="13" fillId="0" borderId="27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0" borderId="8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0" xfId="0" applyBorder="1" applyAlignment="1"/>
    <xf numFmtId="0" fontId="0" fillId="0" borderId="6" xfId="0" applyBorder="1" applyAlignment="1"/>
    <xf numFmtId="0" fontId="3" fillId="0" borderId="21" xfId="0" applyFont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Ezres" xfId="1" builtinId="3"/>
    <cellStyle name="Ezres_2014. évi tervezet" xfId="3"/>
    <cellStyle name="Normál" xfId="0" builtinId="0"/>
    <cellStyle name="Normál_2014. évi tervezet" xfId="2"/>
  </cellStyles>
  <dxfs count="0"/>
  <tableStyles count="0" defaultTableStyle="TableStyleMedium2" defaultPivotStyle="PivotStyleLight16"/>
  <colors>
    <mruColors>
      <color rgb="FF8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4/2024_&#233;vi%20k&#246;lts&#233;gvet&#233;s/Szeptemberi%20m&#243;dos&#237;t&#225;s/2024%20kltsgvet&#233;s%20_szeptemberi%20m&#243;dos&#237;t&#225;s_V_Cs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ímrend"/>
      <sheetName val="össz"/>
      <sheetName val="ÖNK"/>
      <sheetName val="ovi"/>
      <sheetName val="Felhalmozás"/>
      <sheetName val="létszám"/>
      <sheetName val="Eu "/>
      <sheetName val="Hitel"/>
      <sheetName val="Közvetett támogatás"/>
      <sheetName val="Előírányzat felhasználás"/>
      <sheetName val="Gördülő"/>
      <sheetName val="Céltartalék"/>
    </sheetNames>
    <sheetDataSet>
      <sheetData sheetId="0"/>
      <sheetData sheetId="1"/>
      <sheetData sheetId="2"/>
      <sheetData sheetId="3">
        <row r="609">
          <cell r="D609">
            <v>40241629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view="pageBreakPreview" zoomScale="130" zoomScaleNormal="85" zoomScaleSheetLayoutView="130" workbookViewId="0">
      <selection activeCell="E7" sqref="E7"/>
    </sheetView>
  </sheetViews>
  <sheetFormatPr defaultColWidth="11.5703125" defaultRowHeight="12.75" x14ac:dyDescent="0.2"/>
  <cols>
    <col min="3" max="3" width="35.28515625" customWidth="1"/>
  </cols>
  <sheetData>
    <row r="1" spans="1:4" x14ac:dyDescent="0.2">
      <c r="A1" s="1"/>
      <c r="B1" s="1"/>
      <c r="C1" s="2"/>
    </row>
    <row r="2" spans="1:4" x14ac:dyDescent="0.2">
      <c r="A2" s="3" t="s">
        <v>1056</v>
      </c>
      <c r="B2" s="3"/>
      <c r="C2" s="3"/>
    </row>
    <row r="3" spans="1:4" x14ac:dyDescent="0.2">
      <c r="A3" s="4"/>
      <c r="B3" s="4"/>
      <c r="C3" s="4"/>
    </row>
    <row r="4" spans="1:4" x14ac:dyDescent="0.2">
      <c r="A4" s="1"/>
      <c r="B4" s="1"/>
      <c r="C4" s="1"/>
      <c r="D4" s="3"/>
    </row>
    <row r="5" spans="1:4" x14ac:dyDescent="0.2">
      <c r="A5" s="5" t="s">
        <v>0</v>
      </c>
      <c r="B5" s="5" t="s">
        <v>1</v>
      </c>
      <c r="C5" s="5" t="s">
        <v>2</v>
      </c>
    </row>
    <row r="6" spans="1:4" x14ac:dyDescent="0.2">
      <c r="A6" s="5" t="s">
        <v>3</v>
      </c>
      <c r="B6" s="5"/>
      <c r="C6" s="6" t="s">
        <v>4</v>
      </c>
    </row>
    <row r="7" spans="1:4" x14ac:dyDescent="0.2">
      <c r="A7" s="5" t="s">
        <v>5</v>
      </c>
      <c r="B7" s="7"/>
      <c r="C7" s="8" t="s">
        <v>6</v>
      </c>
    </row>
    <row r="8" spans="1:4" x14ac:dyDescent="0.2">
      <c r="A8" s="5" t="s">
        <v>7</v>
      </c>
      <c r="B8" s="7"/>
      <c r="C8" s="8" t="s">
        <v>8</v>
      </c>
    </row>
  </sheetData>
  <printOptions horizontalCentered="1"/>
  <pageMargins left="0.78740157480314965" right="0.78740157480314965" top="1.0629921259842521" bottom="1.0629921259842521" header="0.78740157480314965" footer="0.78740157480314965"/>
  <pageSetup paperSize="9" firstPageNumber="0" orientation="portrait" r:id="rId1"/>
  <headerFooter alignWithMargins="0">
    <oddHeader>&amp;LOrdacsehi Község Önkormányzata
2025.évi költségvetési rendelete&amp;C&amp;"Times New Roman,Normál"&amp;12&amp;A</oddHeader>
    <oddFooter>&amp;C&amp;"Times New Roman,Normál"&amp;12Oldal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6"/>
  <sheetViews>
    <sheetView view="pageBreakPreview" zoomScale="98" zoomScaleNormal="100" zoomScaleSheetLayoutView="98" workbookViewId="0">
      <selection activeCell="D36" sqref="D36"/>
    </sheetView>
  </sheetViews>
  <sheetFormatPr defaultRowHeight="12.75" x14ac:dyDescent="0.2"/>
  <cols>
    <col min="1" max="1" width="39.42578125" customWidth="1"/>
    <col min="2" max="2" width="15" bestFit="1" customWidth="1"/>
    <col min="3" max="14" width="14" bestFit="1" customWidth="1"/>
    <col min="15" max="15" width="15" bestFit="1" customWidth="1"/>
    <col min="257" max="257" width="39.42578125" customWidth="1"/>
    <col min="258" max="258" width="11.7109375" customWidth="1"/>
    <col min="259" max="259" width="10.42578125" customWidth="1"/>
    <col min="260" max="260" width="12.42578125" customWidth="1"/>
    <col min="261" max="261" width="9.85546875" customWidth="1"/>
    <col min="262" max="262" width="11.140625" customWidth="1"/>
    <col min="263" max="263" width="10.7109375" customWidth="1"/>
    <col min="264" max="264" width="11.140625" customWidth="1"/>
    <col min="265" max="265" width="11.28515625" customWidth="1"/>
    <col min="266" max="266" width="10.7109375" customWidth="1"/>
    <col min="267" max="267" width="11" customWidth="1"/>
    <col min="268" max="268" width="11.42578125" customWidth="1"/>
    <col min="269" max="269" width="11.5703125" customWidth="1"/>
    <col min="270" max="270" width="13" customWidth="1"/>
    <col min="271" max="271" width="13.28515625" customWidth="1"/>
    <col min="513" max="513" width="39.42578125" customWidth="1"/>
    <col min="514" max="514" width="11.7109375" customWidth="1"/>
    <col min="515" max="515" width="10.42578125" customWidth="1"/>
    <col min="516" max="516" width="12.42578125" customWidth="1"/>
    <col min="517" max="517" width="9.85546875" customWidth="1"/>
    <col min="518" max="518" width="11.140625" customWidth="1"/>
    <col min="519" max="519" width="10.7109375" customWidth="1"/>
    <col min="520" max="520" width="11.140625" customWidth="1"/>
    <col min="521" max="521" width="11.28515625" customWidth="1"/>
    <col min="522" max="522" width="10.7109375" customWidth="1"/>
    <col min="523" max="523" width="11" customWidth="1"/>
    <col min="524" max="524" width="11.42578125" customWidth="1"/>
    <col min="525" max="525" width="11.5703125" customWidth="1"/>
    <col min="526" max="526" width="13" customWidth="1"/>
    <col min="527" max="527" width="13.28515625" customWidth="1"/>
    <col min="769" max="769" width="39.42578125" customWidth="1"/>
    <col min="770" max="770" width="11.7109375" customWidth="1"/>
    <col min="771" max="771" width="10.42578125" customWidth="1"/>
    <col min="772" max="772" width="12.42578125" customWidth="1"/>
    <col min="773" max="773" width="9.85546875" customWidth="1"/>
    <col min="774" max="774" width="11.140625" customWidth="1"/>
    <col min="775" max="775" width="10.7109375" customWidth="1"/>
    <col min="776" max="776" width="11.140625" customWidth="1"/>
    <col min="777" max="777" width="11.28515625" customWidth="1"/>
    <col min="778" max="778" width="10.7109375" customWidth="1"/>
    <col min="779" max="779" width="11" customWidth="1"/>
    <col min="780" max="780" width="11.42578125" customWidth="1"/>
    <col min="781" max="781" width="11.5703125" customWidth="1"/>
    <col min="782" max="782" width="13" customWidth="1"/>
    <col min="783" max="783" width="13.28515625" customWidth="1"/>
    <col min="1025" max="1025" width="39.42578125" customWidth="1"/>
    <col min="1026" max="1026" width="11.7109375" customWidth="1"/>
    <col min="1027" max="1027" width="10.42578125" customWidth="1"/>
    <col min="1028" max="1028" width="12.42578125" customWidth="1"/>
    <col min="1029" max="1029" width="9.85546875" customWidth="1"/>
    <col min="1030" max="1030" width="11.140625" customWidth="1"/>
    <col min="1031" max="1031" width="10.7109375" customWidth="1"/>
    <col min="1032" max="1032" width="11.140625" customWidth="1"/>
    <col min="1033" max="1033" width="11.28515625" customWidth="1"/>
    <col min="1034" max="1034" width="10.7109375" customWidth="1"/>
    <col min="1035" max="1035" width="11" customWidth="1"/>
    <col min="1036" max="1036" width="11.42578125" customWidth="1"/>
    <col min="1037" max="1037" width="11.5703125" customWidth="1"/>
    <col min="1038" max="1038" width="13" customWidth="1"/>
    <col min="1039" max="1039" width="13.28515625" customWidth="1"/>
    <col min="1281" max="1281" width="39.42578125" customWidth="1"/>
    <col min="1282" max="1282" width="11.7109375" customWidth="1"/>
    <col min="1283" max="1283" width="10.42578125" customWidth="1"/>
    <col min="1284" max="1284" width="12.42578125" customWidth="1"/>
    <col min="1285" max="1285" width="9.85546875" customWidth="1"/>
    <col min="1286" max="1286" width="11.140625" customWidth="1"/>
    <col min="1287" max="1287" width="10.7109375" customWidth="1"/>
    <col min="1288" max="1288" width="11.140625" customWidth="1"/>
    <col min="1289" max="1289" width="11.28515625" customWidth="1"/>
    <col min="1290" max="1290" width="10.7109375" customWidth="1"/>
    <col min="1291" max="1291" width="11" customWidth="1"/>
    <col min="1292" max="1292" width="11.42578125" customWidth="1"/>
    <col min="1293" max="1293" width="11.5703125" customWidth="1"/>
    <col min="1294" max="1294" width="13" customWidth="1"/>
    <col min="1295" max="1295" width="13.28515625" customWidth="1"/>
    <col min="1537" max="1537" width="39.42578125" customWidth="1"/>
    <col min="1538" max="1538" width="11.7109375" customWidth="1"/>
    <col min="1539" max="1539" width="10.42578125" customWidth="1"/>
    <col min="1540" max="1540" width="12.42578125" customWidth="1"/>
    <col min="1541" max="1541" width="9.85546875" customWidth="1"/>
    <col min="1542" max="1542" width="11.140625" customWidth="1"/>
    <col min="1543" max="1543" width="10.7109375" customWidth="1"/>
    <col min="1544" max="1544" width="11.140625" customWidth="1"/>
    <col min="1545" max="1545" width="11.28515625" customWidth="1"/>
    <col min="1546" max="1546" width="10.7109375" customWidth="1"/>
    <col min="1547" max="1547" width="11" customWidth="1"/>
    <col min="1548" max="1548" width="11.42578125" customWidth="1"/>
    <col min="1549" max="1549" width="11.5703125" customWidth="1"/>
    <col min="1550" max="1550" width="13" customWidth="1"/>
    <col min="1551" max="1551" width="13.28515625" customWidth="1"/>
    <col min="1793" max="1793" width="39.42578125" customWidth="1"/>
    <col min="1794" max="1794" width="11.7109375" customWidth="1"/>
    <col min="1795" max="1795" width="10.42578125" customWidth="1"/>
    <col min="1796" max="1796" width="12.42578125" customWidth="1"/>
    <col min="1797" max="1797" width="9.85546875" customWidth="1"/>
    <col min="1798" max="1798" width="11.140625" customWidth="1"/>
    <col min="1799" max="1799" width="10.7109375" customWidth="1"/>
    <col min="1800" max="1800" width="11.140625" customWidth="1"/>
    <col min="1801" max="1801" width="11.28515625" customWidth="1"/>
    <col min="1802" max="1802" width="10.7109375" customWidth="1"/>
    <col min="1803" max="1803" width="11" customWidth="1"/>
    <col min="1804" max="1804" width="11.42578125" customWidth="1"/>
    <col min="1805" max="1805" width="11.5703125" customWidth="1"/>
    <col min="1806" max="1806" width="13" customWidth="1"/>
    <col min="1807" max="1807" width="13.28515625" customWidth="1"/>
    <col min="2049" max="2049" width="39.42578125" customWidth="1"/>
    <col min="2050" max="2050" width="11.7109375" customWidth="1"/>
    <col min="2051" max="2051" width="10.42578125" customWidth="1"/>
    <col min="2052" max="2052" width="12.42578125" customWidth="1"/>
    <col min="2053" max="2053" width="9.85546875" customWidth="1"/>
    <col min="2054" max="2054" width="11.140625" customWidth="1"/>
    <col min="2055" max="2055" width="10.7109375" customWidth="1"/>
    <col min="2056" max="2056" width="11.140625" customWidth="1"/>
    <col min="2057" max="2057" width="11.28515625" customWidth="1"/>
    <col min="2058" max="2058" width="10.7109375" customWidth="1"/>
    <col min="2059" max="2059" width="11" customWidth="1"/>
    <col min="2060" max="2060" width="11.42578125" customWidth="1"/>
    <col min="2061" max="2061" width="11.5703125" customWidth="1"/>
    <col min="2062" max="2062" width="13" customWidth="1"/>
    <col min="2063" max="2063" width="13.28515625" customWidth="1"/>
    <col min="2305" max="2305" width="39.42578125" customWidth="1"/>
    <col min="2306" max="2306" width="11.7109375" customWidth="1"/>
    <col min="2307" max="2307" width="10.42578125" customWidth="1"/>
    <col min="2308" max="2308" width="12.42578125" customWidth="1"/>
    <col min="2309" max="2309" width="9.85546875" customWidth="1"/>
    <col min="2310" max="2310" width="11.140625" customWidth="1"/>
    <col min="2311" max="2311" width="10.7109375" customWidth="1"/>
    <col min="2312" max="2312" width="11.140625" customWidth="1"/>
    <col min="2313" max="2313" width="11.28515625" customWidth="1"/>
    <col min="2314" max="2314" width="10.7109375" customWidth="1"/>
    <col min="2315" max="2315" width="11" customWidth="1"/>
    <col min="2316" max="2316" width="11.42578125" customWidth="1"/>
    <col min="2317" max="2317" width="11.5703125" customWidth="1"/>
    <col min="2318" max="2318" width="13" customWidth="1"/>
    <col min="2319" max="2319" width="13.28515625" customWidth="1"/>
    <col min="2561" max="2561" width="39.42578125" customWidth="1"/>
    <col min="2562" max="2562" width="11.7109375" customWidth="1"/>
    <col min="2563" max="2563" width="10.42578125" customWidth="1"/>
    <col min="2564" max="2564" width="12.42578125" customWidth="1"/>
    <col min="2565" max="2565" width="9.85546875" customWidth="1"/>
    <col min="2566" max="2566" width="11.140625" customWidth="1"/>
    <col min="2567" max="2567" width="10.7109375" customWidth="1"/>
    <col min="2568" max="2568" width="11.140625" customWidth="1"/>
    <col min="2569" max="2569" width="11.28515625" customWidth="1"/>
    <col min="2570" max="2570" width="10.7109375" customWidth="1"/>
    <col min="2571" max="2571" width="11" customWidth="1"/>
    <col min="2572" max="2572" width="11.42578125" customWidth="1"/>
    <col min="2573" max="2573" width="11.5703125" customWidth="1"/>
    <col min="2574" max="2574" width="13" customWidth="1"/>
    <col min="2575" max="2575" width="13.28515625" customWidth="1"/>
    <col min="2817" max="2817" width="39.42578125" customWidth="1"/>
    <col min="2818" max="2818" width="11.7109375" customWidth="1"/>
    <col min="2819" max="2819" width="10.42578125" customWidth="1"/>
    <col min="2820" max="2820" width="12.42578125" customWidth="1"/>
    <col min="2821" max="2821" width="9.85546875" customWidth="1"/>
    <col min="2822" max="2822" width="11.140625" customWidth="1"/>
    <col min="2823" max="2823" width="10.7109375" customWidth="1"/>
    <col min="2824" max="2824" width="11.140625" customWidth="1"/>
    <col min="2825" max="2825" width="11.28515625" customWidth="1"/>
    <col min="2826" max="2826" width="10.7109375" customWidth="1"/>
    <col min="2827" max="2827" width="11" customWidth="1"/>
    <col min="2828" max="2828" width="11.42578125" customWidth="1"/>
    <col min="2829" max="2829" width="11.5703125" customWidth="1"/>
    <col min="2830" max="2830" width="13" customWidth="1"/>
    <col min="2831" max="2831" width="13.28515625" customWidth="1"/>
    <col min="3073" max="3073" width="39.42578125" customWidth="1"/>
    <col min="3074" max="3074" width="11.7109375" customWidth="1"/>
    <col min="3075" max="3075" width="10.42578125" customWidth="1"/>
    <col min="3076" max="3076" width="12.42578125" customWidth="1"/>
    <col min="3077" max="3077" width="9.85546875" customWidth="1"/>
    <col min="3078" max="3078" width="11.140625" customWidth="1"/>
    <col min="3079" max="3079" width="10.7109375" customWidth="1"/>
    <col min="3080" max="3080" width="11.140625" customWidth="1"/>
    <col min="3081" max="3081" width="11.28515625" customWidth="1"/>
    <col min="3082" max="3082" width="10.7109375" customWidth="1"/>
    <col min="3083" max="3083" width="11" customWidth="1"/>
    <col min="3084" max="3084" width="11.42578125" customWidth="1"/>
    <col min="3085" max="3085" width="11.5703125" customWidth="1"/>
    <col min="3086" max="3086" width="13" customWidth="1"/>
    <col min="3087" max="3087" width="13.28515625" customWidth="1"/>
    <col min="3329" max="3329" width="39.42578125" customWidth="1"/>
    <col min="3330" max="3330" width="11.7109375" customWidth="1"/>
    <col min="3331" max="3331" width="10.42578125" customWidth="1"/>
    <col min="3332" max="3332" width="12.42578125" customWidth="1"/>
    <col min="3333" max="3333" width="9.85546875" customWidth="1"/>
    <col min="3334" max="3334" width="11.140625" customWidth="1"/>
    <col min="3335" max="3335" width="10.7109375" customWidth="1"/>
    <col min="3336" max="3336" width="11.140625" customWidth="1"/>
    <col min="3337" max="3337" width="11.28515625" customWidth="1"/>
    <col min="3338" max="3338" width="10.7109375" customWidth="1"/>
    <col min="3339" max="3339" width="11" customWidth="1"/>
    <col min="3340" max="3340" width="11.42578125" customWidth="1"/>
    <col min="3341" max="3341" width="11.5703125" customWidth="1"/>
    <col min="3342" max="3342" width="13" customWidth="1"/>
    <col min="3343" max="3343" width="13.28515625" customWidth="1"/>
    <col min="3585" max="3585" width="39.42578125" customWidth="1"/>
    <col min="3586" max="3586" width="11.7109375" customWidth="1"/>
    <col min="3587" max="3587" width="10.42578125" customWidth="1"/>
    <col min="3588" max="3588" width="12.42578125" customWidth="1"/>
    <col min="3589" max="3589" width="9.85546875" customWidth="1"/>
    <col min="3590" max="3590" width="11.140625" customWidth="1"/>
    <col min="3591" max="3591" width="10.7109375" customWidth="1"/>
    <col min="3592" max="3592" width="11.140625" customWidth="1"/>
    <col min="3593" max="3593" width="11.28515625" customWidth="1"/>
    <col min="3594" max="3594" width="10.7109375" customWidth="1"/>
    <col min="3595" max="3595" width="11" customWidth="1"/>
    <col min="3596" max="3596" width="11.42578125" customWidth="1"/>
    <col min="3597" max="3597" width="11.5703125" customWidth="1"/>
    <col min="3598" max="3598" width="13" customWidth="1"/>
    <col min="3599" max="3599" width="13.28515625" customWidth="1"/>
    <col min="3841" max="3841" width="39.42578125" customWidth="1"/>
    <col min="3842" max="3842" width="11.7109375" customWidth="1"/>
    <col min="3843" max="3843" width="10.42578125" customWidth="1"/>
    <col min="3844" max="3844" width="12.42578125" customWidth="1"/>
    <col min="3845" max="3845" width="9.85546875" customWidth="1"/>
    <col min="3846" max="3846" width="11.140625" customWidth="1"/>
    <col min="3847" max="3847" width="10.7109375" customWidth="1"/>
    <col min="3848" max="3848" width="11.140625" customWidth="1"/>
    <col min="3849" max="3849" width="11.28515625" customWidth="1"/>
    <col min="3850" max="3850" width="10.7109375" customWidth="1"/>
    <col min="3851" max="3851" width="11" customWidth="1"/>
    <col min="3852" max="3852" width="11.42578125" customWidth="1"/>
    <col min="3853" max="3853" width="11.5703125" customWidth="1"/>
    <col min="3854" max="3854" width="13" customWidth="1"/>
    <col min="3855" max="3855" width="13.28515625" customWidth="1"/>
    <col min="4097" max="4097" width="39.42578125" customWidth="1"/>
    <col min="4098" max="4098" width="11.7109375" customWidth="1"/>
    <col min="4099" max="4099" width="10.42578125" customWidth="1"/>
    <col min="4100" max="4100" width="12.42578125" customWidth="1"/>
    <col min="4101" max="4101" width="9.85546875" customWidth="1"/>
    <col min="4102" max="4102" width="11.140625" customWidth="1"/>
    <col min="4103" max="4103" width="10.7109375" customWidth="1"/>
    <col min="4104" max="4104" width="11.140625" customWidth="1"/>
    <col min="4105" max="4105" width="11.28515625" customWidth="1"/>
    <col min="4106" max="4106" width="10.7109375" customWidth="1"/>
    <col min="4107" max="4107" width="11" customWidth="1"/>
    <col min="4108" max="4108" width="11.42578125" customWidth="1"/>
    <col min="4109" max="4109" width="11.5703125" customWidth="1"/>
    <col min="4110" max="4110" width="13" customWidth="1"/>
    <col min="4111" max="4111" width="13.28515625" customWidth="1"/>
    <col min="4353" max="4353" width="39.42578125" customWidth="1"/>
    <col min="4354" max="4354" width="11.7109375" customWidth="1"/>
    <col min="4355" max="4355" width="10.42578125" customWidth="1"/>
    <col min="4356" max="4356" width="12.42578125" customWidth="1"/>
    <col min="4357" max="4357" width="9.85546875" customWidth="1"/>
    <col min="4358" max="4358" width="11.140625" customWidth="1"/>
    <col min="4359" max="4359" width="10.7109375" customWidth="1"/>
    <col min="4360" max="4360" width="11.140625" customWidth="1"/>
    <col min="4361" max="4361" width="11.28515625" customWidth="1"/>
    <col min="4362" max="4362" width="10.7109375" customWidth="1"/>
    <col min="4363" max="4363" width="11" customWidth="1"/>
    <col min="4364" max="4364" width="11.42578125" customWidth="1"/>
    <col min="4365" max="4365" width="11.5703125" customWidth="1"/>
    <col min="4366" max="4366" width="13" customWidth="1"/>
    <col min="4367" max="4367" width="13.28515625" customWidth="1"/>
    <col min="4609" max="4609" width="39.42578125" customWidth="1"/>
    <col min="4610" max="4610" width="11.7109375" customWidth="1"/>
    <col min="4611" max="4611" width="10.42578125" customWidth="1"/>
    <col min="4612" max="4612" width="12.42578125" customWidth="1"/>
    <col min="4613" max="4613" width="9.85546875" customWidth="1"/>
    <col min="4614" max="4614" width="11.140625" customWidth="1"/>
    <col min="4615" max="4615" width="10.7109375" customWidth="1"/>
    <col min="4616" max="4616" width="11.140625" customWidth="1"/>
    <col min="4617" max="4617" width="11.28515625" customWidth="1"/>
    <col min="4618" max="4618" width="10.7109375" customWidth="1"/>
    <col min="4619" max="4619" width="11" customWidth="1"/>
    <col min="4620" max="4620" width="11.42578125" customWidth="1"/>
    <col min="4621" max="4621" width="11.5703125" customWidth="1"/>
    <col min="4622" max="4622" width="13" customWidth="1"/>
    <col min="4623" max="4623" width="13.28515625" customWidth="1"/>
    <col min="4865" max="4865" width="39.42578125" customWidth="1"/>
    <col min="4866" max="4866" width="11.7109375" customWidth="1"/>
    <col min="4867" max="4867" width="10.42578125" customWidth="1"/>
    <col min="4868" max="4868" width="12.42578125" customWidth="1"/>
    <col min="4869" max="4869" width="9.85546875" customWidth="1"/>
    <col min="4870" max="4870" width="11.140625" customWidth="1"/>
    <col min="4871" max="4871" width="10.7109375" customWidth="1"/>
    <col min="4872" max="4872" width="11.140625" customWidth="1"/>
    <col min="4873" max="4873" width="11.28515625" customWidth="1"/>
    <col min="4874" max="4874" width="10.7109375" customWidth="1"/>
    <col min="4875" max="4875" width="11" customWidth="1"/>
    <col min="4876" max="4876" width="11.42578125" customWidth="1"/>
    <col min="4877" max="4877" width="11.5703125" customWidth="1"/>
    <col min="4878" max="4878" width="13" customWidth="1"/>
    <col min="4879" max="4879" width="13.28515625" customWidth="1"/>
    <col min="5121" max="5121" width="39.42578125" customWidth="1"/>
    <col min="5122" max="5122" width="11.7109375" customWidth="1"/>
    <col min="5123" max="5123" width="10.42578125" customWidth="1"/>
    <col min="5124" max="5124" width="12.42578125" customWidth="1"/>
    <col min="5125" max="5125" width="9.85546875" customWidth="1"/>
    <col min="5126" max="5126" width="11.140625" customWidth="1"/>
    <col min="5127" max="5127" width="10.7109375" customWidth="1"/>
    <col min="5128" max="5128" width="11.140625" customWidth="1"/>
    <col min="5129" max="5129" width="11.28515625" customWidth="1"/>
    <col min="5130" max="5130" width="10.7109375" customWidth="1"/>
    <col min="5131" max="5131" width="11" customWidth="1"/>
    <col min="5132" max="5132" width="11.42578125" customWidth="1"/>
    <col min="5133" max="5133" width="11.5703125" customWidth="1"/>
    <col min="5134" max="5134" width="13" customWidth="1"/>
    <col min="5135" max="5135" width="13.28515625" customWidth="1"/>
    <col min="5377" max="5377" width="39.42578125" customWidth="1"/>
    <col min="5378" max="5378" width="11.7109375" customWidth="1"/>
    <col min="5379" max="5379" width="10.42578125" customWidth="1"/>
    <col min="5380" max="5380" width="12.42578125" customWidth="1"/>
    <col min="5381" max="5381" width="9.85546875" customWidth="1"/>
    <col min="5382" max="5382" width="11.140625" customWidth="1"/>
    <col min="5383" max="5383" width="10.7109375" customWidth="1"/>
    <col min="5384" max="5384" width="11.140625" customWidth="1"/>
    <col min="5385" max="5385" width="11.28515625" customWidth="1"/>
    <col min="5386" max="5386" width="10.7109375" customWidth="1"/>
    <col min="5387" max="5387" width="11" customWidth="1"/>
    <col min="5388" max="5388" width="11.42578125" customWidth="1"/>
    <col min="5389" max="5389" width="11.5703125" customWidth="1"/>
    <col min="5390" max="5390" width="13" customWidth="1"/>
    <col min="5391" max="5391" width="13.28515625" customWidth="1"/>
    <col min="5633" max="5633" width="39.42578125" customWidth="1"/>
    <col min="5634" max="5634" width="11.7109375" customWidth="1"/>
    <col min="5635" max="5635" width="10.42578125" customWidth="1"/>
    <col min="5636" max="5636" width="12.42578125" customWidth="1"/>
    <col min="5637" max="5637" width="9.85546875" customWidth="1"/>
    <col min="5638" max="5638" width="11.140625" customWidth="1"/>
    <col min="5639" max="5639" width="10.7109375" customWidth="1"/>
    <col min="5640" max="5640" width="11.140625" customWidth="1"/>
    <col min="5641" max="5641" width="11.28515625" customWidth="1"/>
    <col min="5642" max="5642" width="10.7109375" customWidth="1"/>
    <col min="5643" max="5643" width="11" customWidth="1"/>
    <col min="5644" max="5644" width="11.42578125" customWidth="1"/>
    <col min="5645" max="5645" width="11.5703125" customWidth="1"/>
    <col min="5646" max="5646" width="13" customWidth="1"/>
    <col min="5647" max="5647" width="13.28515625" customWidth="1"/>
    <col min="5889" max="5889" width="39.42578125" customWidth="1"/>
    <col min="5890" max="5890" width="11.7109375" customWidth="1"/>
    <col min="5891" max="5891" width="10.42578125" customWidth="1"/>
    <col min="5892" max="5892" width="12.42578125" customWidth="1"/>
    <col min="5893" max="5893" width="9.85546875" customWidth="1"/>
    <col min="5894" max="5894" width="11.140625" customWidth="1"/>
    <col min="5895" max="5895" width="10.7109375" customWidth="1"/>
    <col min="5896" max="5896" width="11.140625" customWidth="1"/>
    <col min="5897" max="5897" width="11.28515625" customWidth="1"/>
    <col min="5898" max="5898" width="10.7109375" customWidth="1"/>
    <col min="5899" max="5899" width="11" customWidth="1"/>
    <col min="5900" max="5900" width="11.42578125" customWidth="1"/>
    <col min="5901" max="5901" width="11.5703125" customWidth="1"/>
    <col min="5902" max="5902" width="13" customWidth="1"/>
    <col min="5903" max="5903" width="13.28515625" customWidth="1"/>
    <col min="6145" max="6145" width="39.42578125" customWidth="1"/>
    <col min="6146" max="6146" width="11.7109375" customWidth="1"/>
    <col min="6147" max="6147" width="10.42578125" customWidth="1"/>
    <col min="6148" max="6148" width="12.42578125" customWidth="1"/>
    <col min="6149" max="6149" width="9.85546875" customWidth="1"/>
    <col min="6150" max="6150" width="11.140625" customWidth="1"/>
    <col min="6151" max="6151" width="10.7109375" customWidth="1"/>
    <col min="6152" max="6152" width="11.140625" customWidth="1"/>
    <col min="6153" max="6153" width="11.28515625" customWidth="1"/>
    <col min="6154" max="6154" width="10.7109375" customWidth="1"/>
    <col min="6155" max="6155" width="11" customWidth="1"/>
    <col min="6156" max="6156" width="11.42578125" customWidth="1"/>
    <col min="6157" max="6157" width="11.5703125" customWidth="1"/>
    <col min="6158" max="6158" width="13" customWidth="1"/>
    <col min="6159" max="6159" width="13.28515625" customWidth="1"/>
    <col min="6401" max="6401" width="39.42578125" customWidth="1"/>
    <col min="6402" max="6402" width="11.7109375" customWidth="1"/>
    <col min="6403" max="6403" width="10.42578125" customWidth="1"/>
    <col min="6404" max="6404" width="12.42578125" customWidth="1"/>
    <col min="6405" max="6405" width="9.85546875" customWidth="1"/>
    <col min="6406" max="6406" width="11.140625" customWidth="1"/>
    <col min="6407" max="6407" width="10.7109375" customWidth="1"/>
    <col min="6408" max="6408" width="11.140625" customWidth="1"/>
    <col min="6409" max="6409" width="11.28515625" customWidth="1"/>
    <col min="6410" max="6410" width="10.7109375" customWidth="1"/>
    <col min="6411" max="6411" width="11" customWidth="1"/>
    <col min="6412" max="6412" width="11.42578125" customWidth="1"/>
    <col min="6413" max="6413" width="11.5703125" customWidth="1"/>
    <col min="6414" max="6414" width="13" customWidth="1"/>
    <col min="6415" max="6415" width="13.28515625" customWidth="1"/>
    <col min="6657" max="6657" width="39.42578125" customWidth="1"/>
    <col min="6658" max="6658" width="11.7109375" customWidth="1"/>
    <col min="6659" max="6659" width="10.42578125" customWidth="1"/>
    <col min="6660" max="6660" width="12.42578125" customWidth="1"/>
    <col min="6661" max="6661" width="9.85546875" customWidth="1"/>
    <col min="6662" max="6662" width="11.140625" customWidth="1"/>
    <col min="6663" max="6663" width="10.7109375" customWidth="1"/>
    <col min="6664" max="6664" width="11.140625" customWidth="1"/>
    <col min="6665" max="6665" width="11.28515625" customWidth="1"/>
    <col min="6666" max="6666" width="10.7109375" customWidth="1"/>
    <col min="6667" max="6667" width="11" customWidth="1"/>
    <col min="6668" max="6668" width="11.42578125" customWidth="1"/>
    <col min="6669" max="6669" width="11.5703125" customWidth="1"/>
    <col min="6670" max="6670" width="13" customWidth="1"/>
    <col min="6671" max="6671" width="13.28515625" customWidth="1"/>
    <col min="6913" max="6913" width="39.42578125" customWidth="1"/>
    <col min="6914" max="6914" width="11.7109375" customWidth="1"/>
    <col min="6915" max="6915" width="10.42578125" customWidth="1"/>
    <col min="6916" max="6916" width="12.42578125" customWidth="1"/>
    <col min="6917" max="6917" width="9.85546875" customWidth="1"/>
    <col min="6918" max="6918" width="11.140625" customWidth="1"/>
    <col min="6919" max="6919" width="10.7109375" customWidth="1"/>
    <col min="6920" max="6920" width="11.140625" customWidth="1"/>
    <col min="6921" max="6921" width="11.28515625" customWidth="1"/>
    <col min="6922" max="6922" width="10.7109375" customWidth="1"/>
    <col min="6923" max="6923" width="11" customWidth="1"/>
    <col min="6924" max="6924" width="11.42578125" customWidth="1"/>
    <col min="6925" max="6925" width="11.5703125" customWidth="1"/>
    <col min="6926" max="6926" width="13" customWidth="1"/>
    <col min="6927" max="6927" width="13.28515625" customWidth="1"/>
    <col min="7169" max="7169" width="39.42578125" customWidth="1"/>
    <col min="7170" max="7170" width="11.7109375" customWidth="1"/>
    <col min="7171" max="7171" width="10.42578125" customWidth="1"/>
    <col min="7172" max="7172" width="12.42578125" customWidth="1"/>
    <col min="7173" max="7173" width="9.85546875" customWidth="1"/>
    <col min="7174" max="7174" width="11.140625" customWidth="1"/>
    <col min="7175" max="7175" width="10.7109375" customWidth="1"/>
    <col min="7176" max="7176" width="11.140625" customWidth="1"/>
    <col min="7177" max="7177" width="11.28515625" customWidth="1"/>
    <col min="7178" max="7178" width="10.7109375" customWidth="1"/>
    <col min="7179" max="7179" width="11" customWidth="1"/>
    <col min="7180" max="7180" width="11.42578125" customWidth="1"/>
    <col min="7181" max="7181" width="11.5703125" customWidth="1"/>
    <col min="7182" max="7182" width="13" customWidth="1"/>
    <col min="7183" max="7183" width="13.28515625" customWidth="1"/>
    <col min="7425" max="7425" width="39.42578125" customWidth="1"/>
    <col min="7426" max="7426" width="11.7109375" customWidth="1"/>
    <col min="7427" max="7427" width="10.42578125" customWidth="1"/>
    <col min="7428" max="7428" width="12.42578125" customWidth="1"/>
    <col min="7429" max="7429" width="9.85546875" customWidth="1"/>
    <col min="7430" max="7430" width="11.140625" customWidth="1"/>
    <col min="7431" max="7431" width="10.7109375" customWidth="1"/>
    <col min="7432" max="7432" width="11.140625" customWidth="1"/>
    <col min="7433" max="7433" width="11.28515625" customWidth="1"/>
    <col min="7434" max="7434" width="10.7109375" customWidth="1"/>
    <col min="7435" max="7435" width="11" customWidth="1"/>
    <col min="7436" max="7436" width="11.42578125" customWidth="1"/>
    <col min="7437" max="7437" width="11.5703125" customWidth="1"/>
    <col min="7438" max="7438" width="13" customWidth="1"/>
    <col min="7439" max="7439" width="13.28515625" customWidth="1"/>
    <col min="7681" max="7681" width="39.42578125" customWidth="1"/>
    <col min="7682" max="7682" width="11.7109375" customWidth="1"/>
    <col min="7683" max="7683" width="10.42578125" customWidth="1"/>
    <col min="7684" max="7684" width="12.42578125" customWidth="1"/>
    <col min="7685" max="7685" width="9.85546875" customWidth="1"/>
    <col min="7686" max="7686" width="11.140625" customWidth="1"/>
    <col min="7687" max="7687" width="10.7109375" customWidth="1"/>
    <col min="7688" max="7688" width="11.140625" customWidth="1"/>
    <col min="7689" max="7689" width="11.28515625" customWidth="1"/>
    <col min="7690" max="7690" width="10.7109375" customWidth="1"/>
    <col min="7691" max="7691" width="11" customWidth="1"/>
    <col min="7692" max="7692" width="11.42578125" customWidth="1"/>
    <col min="7693" max="7693" width="11.5703125" customWidth="1"/>
    <col min="7694" max="7694" width="13" customWidth="1"/>
    <col min="7695" max="7695" width="13.28515625" customWidth="1"/>
    <col min="7937" max="7937" width="39.42578125" customWidth="1"/>
    <col min="7938" max="7938" width="11.7109375" customWidth="1"/>
    <col min="7939" max="7939" width="10.42578125" customWidth="1"/>
    <col min="7940" max="7940" width="12.42578125" customWidth="1"/>
    <col min="7941" max="7941" width="9.85546875" customWidth="1"/>
    <col min="7942" max="7942" width="11.140625" customWidth="1"/>
    <col min="7943" max="7943" width="10.7109375" customWidth="1"/>
    <col min="7944" max="7944" width="11.140625" customWidth="1"/>
    <col min="7945" max="7945" width="11.28515625" customWidth="1"/>
    <col min="7946" max="7946" width="10.7109375" customWidth="1"/>
    <col min="7947" max="7947" width="11" customWidth="1"/>
    <col min="7948" max="7948" width="11.42578125" customWidth="1"/>
    <col min="7949" max="7949" width="11.5703125" customWidth="1"/>
    <col min="7950" max="7950" width="13" customWidth="1"/>
    <col min="7951" max="7951" width="13.28515625" customWidth="1"/>
    <col min="8193" max="8193" width="39.42578125" customWidth="1"/>
    <col min="8194" max="8194" width="11.7109375" customWidth="1"/>
    <col min="8195" max="8195" width="10.42578125" customWidth="1"/>
    <col min="8196" max="8196" width="12.42578125" customWidth="1"/>
    <col min="8197" max="8197" width="9.85546875" customWidth="1"/>
    <col min="8198" max="8198" width="11.140625" customWidth="1"/>
    <col min="8199" max="8199" width="10.7109375" customWidth="1"/>
    <col min="8200" max="8200" width="11.140625" customWidth="1"/>
    <col min="8201" max="8201" width="11.28515625" customWidth="1"/>
    <col min="8202" max="8202" width="10.7109375" customWidth="1"/>
    <col min="8203" max="8203" width="11" customWidth="1"/>
    <col min="8204" max="8204" width="11.42578125" customWidth="1"/>
    <col min="8205" max="8205" width="11.5703125" customWidth="1"/>
    <col min="8206" max="8206" width="13" customWidth="1"/>
    <col min="8207" max="8207" width="13.28515625" customWidth="1"/>
    <col min="8449" max="8449" width="39.42578125" customWidth="1"/>
    <col min="8450" max="8450" width="11.7109375" customWidth="1"/>
    <col min="8451" max="8451" width="10.42578125" customWidth="1"/>
    <col min="8452" max="8452" width="12.42578125" customWidth="1"/>
    <col min="8453" max="8453" width="9.85546875" customWidth="1"/>
    <col min="8454" max="8454" width="11.140625" customWidth="1"/>
    <col min="8455" max="8455" width="10.7109375" customWidth="1"/>
    <col min="8456" max="8456" width="11.140625" customWidth="1"/>
    <col min="8457" max="8457" width="11.28515625" customWidth="1"/>
    <col min="8458" max="8458" width="10.7109375" customWidth="1"/>
    <col min="8459" max="8459" width="11" customWidth="1"/>
    <col min="8460" max="8460" width="11.42578125" customWidth="1"/>
    <col min="8461" max="8461" width="11.5703125" customWidth="1"/>
    <col min="8462" max="8462" width="13" customWidth="1"/>
    <col min="8463" max="8463" width="13.28515625" customWidth="1"/>
    <col min="8705" max="8705" width="39.42578125" customWidth="1"/>
    <col min="8706" max="8706" width="11.7109375" customWidth="1"/>
    <col min="8707" max="8707" width="10.42578125" customWidth="1"/>
    <col min="8708" max="8708" width="12.42578125" customWidth="1"/>
    <col min="8709" max="8709" width="9.85546875" customWidth="1"/>
    <col min="8710" max="8710" width="11.140625" customWidth="1"/>
    <col min="8711" max="8711" width="10.7109375" customWidth="1"/>
    <col min="8712" max="8712" width="11.140625" customWidth="1"/>
    <col min="8713" max="8713" width="11.28515625" customWidth="1"/>
    <col min="8714" max="8714" width="10.7109375" customWidth="1"/>
    <col min="8715" max="8715" width="11" customWidth="1"/>
    <col min="8716" max="8716" width="11.42578125" customWidth="1"/>
    <col min="8717" max="8717" width="11.5703125" customWidth="1"/>
    <col min="8718" max="8718" width="13" customWidth="1"/>
    <col min="8719" max="8719" width="13.28515625" customWidth="1"/>
    <col min="8961" max="8961" width="39.42578125" customWidth="1"/>
    <col min="8962" max="8962" width="11.7109375" customWidth="1"/>
    <col min="8963" max="8963" width="10.42578125" customWidth="1"/>
    <col min="8964" max="8964" width="12.42578125" customWidth="1"/>
    <col min="8965" max="8965" width="9.85546875" customWidth="1"/>
    <col min="8966" max="8966" width="11.140625" customWidth="1"/>
    <col min="8967" max="8967" width="10.7109375" customWidth="1"/>
    <col min="8968" max="8968" width="11.140625" customWidth="1"/>
    <col min="8969" max="8969" width="11.28515625" customWidth="1"/>
    <col min="8970" max="8970" width="10.7109375" customWidth="1"/>
    <col min="8971" max="8971" width="11" customWidth="1"/>
    <col min="8972" max="8972" width="11.42578125" customWidth="1"/>
    <col min="8973" max="8973" width="11.5703125" customWidth="1"/>
    <col min="8974" max="8974" width="13" customWidth="1"/>
    <col min="8975" max="8975" width="13.28515625" customWidth="1"/>
    <col min="9217" max="9217" width="39.42578125" customWidth="1"/>
    <col min="9218" max="9218" width="11.7109375" customWidth="1"/>
    <col min="9219" max="9219" width="10.42578125" customWidth="1"/>
    <col min="9220" max="9220" width="12.42578125" customWidth="1"/>
    <col min="9221" max="9221" width="9.85546875" customWidth="1"/>
    <col min="9222" max="9222" width="11.140625" customWidth="1"/>
    <col min="9223" max="9223" width="10.7109375" customWidth="1"/>
    <col min="9224" max="9224" width="11.140625" customWidth="1"/>
    <col min="9225" max="9225" width="11.28515625" customWidth="1"/>
    <col min="9226" max="9226" width="10.7109375" customWidth="1"/>
    <col min="9227" max="9227" width="11" customWidth="1"/>
    <col min="9228" max="9228" width="11.42578125" customWidth="1"/>
    <col min="9229" max="9229" width="11.5703125" customWidth="1"/>
    <col min="9230" max="9230" width="13" customWidth="1"/>
    <col min="9231" max="9231" width="13.28515625" customWidth="1"/>
    <col min="9473" max="9473" width="39.42578125" customWidth="1"/>
    <col min="9474" max="9474" width="11.7109375" customWidth="1"/>
    <col min="9475" max="9475" width="10.42578125" customWidth="1"/>
    <col min="9476" max="9476" width="12.42578125" customWidth="1"/>
    <col min="9477" max="9477" width="9.85546875" customWidth="1"/>
    <col min="9478" max="9478" width="11.140625" customWidth="1"/>
    <col min="9479" max="9479" width="10.7109375" customWidth="1"/>
    <col min="9480" max="9480" width="11.140625" customWidth="1"/>
    <col min="9481" max="9481" width="11.28515625" customWidth="1"/>
    <col min="9482" max="9482" width="10.7109375" customWidth="1"/>
    <col min="9483" max="9483" width="11" customWidth="1"/>
    <col min="9484" max="9484" width="11.42578125" customWidth="1"/>
    <col min="9485" max="9485" width="11.5703125" customWidth="1"/>
    <col min="9486" max="9486" width="13" customWidth="1"/>
    <col min="9487" max="9487" width="13.28515625" customWidth="1"/>
    <col min="9729" max="9729" width="39.42578125" customWidth="1"/>
    <col min="9730" max="9730" width="11.7109375" customWidth="1"/>
    <col min="9731" max="9731" width="10.42578125" customWidth="1"/>
    <col min="9732" max="9732" width="12.42578125" customWidth="1"/>
    <col min="9733" max="9733" width="9.85546875" customWidth="1"/>
    <col min="9734" max="9734" width="11.140625" customWidth="1"/>
    <col min="9735" max="9735" width="10.7109375" customWidth="1"/>
    <col min="9736" max="9736" width="11.140625" customWidth="1"/>
    <col min="9737" max="9737" width="11.28515625" customWidth="1"/>
    <col min="9738" max="9738" width="10.7109375" customWidth="1"/>
    <col min="9739" max="9739" width="11" customWidth="1"/>
    <col min="9740" max="9740" width="11.42578125" customWidth="1"/>
    <col min="9741" max="9741" width="11.5703125" customWidth="1"/>
    <col min="9742" max="9742" width="13" customWidth="1"/>
    <col min="9743" max="9743" width="13.28515625" customWidth="1"/>
    <col min="9985" max="9985" width="39.42578125" customWidth="1"/>
    <col min="9986" max="9986" width="11.7109375" customWidth="1"/>
    <col min="9987" max="9987" width="10.42578125" customWidth="1"/>
    <col min="9988" max="9988" width="12.42578125" customWidth="1"/>
    <col min="9989" max="9989" width="9.85546875" customWidth="1"/>
    <col min="9990" max="9990" width="11.140625" customWidth="1"/>
    <col min="9991" max="9991" width="10.7109375" customWidth="1"/>
    <col min="9992" max="9992" width="11.140625" customWidth="1"/>
    <col min="9993" max="9993" width="11.28515625" customWidth="1"/>
    <col min="9994" max="9994" width="10.7109375" customWidth="1"/>
    <col min="9995" max="9995" width="11" customWidth="1"/>
    <col min="9996" max="9996" width="11.42578125" customWidth="1"/>
    <col min="9997" max="9997" width="11.5703125" customWidth="1"/>
    <col min="9998" max="9998" width="13" customWidth="1"/>
    <col min="9999" max="9999" width="13.28515625" customWidth="1"/>
    <col min="10241" max="10241" width="39.42578125" customWidth="1"/>
    <col min="10242" max="10242" width="11.7109375" customWidth="1"/>
    <col min="10243" max="10243" width="10.42578125" customWidth="1"/>
    <col min="10244" max="10244" width="12.42578125" customWidth="1"/>
    <col min="10245" max="10245" width="9.85546875" customWidth="1"/>
    <col min="10246" max="10246" width="11.140625" customWidth="1"/>
    <col min="10247" max="10247" width="10.7109375" customWidth="1"/>
    <col min="10248" max="10248" width="11.140625" customWidth="1"/>
    <col min="10249" max="10249" width="11.28515625" customWidth="1"/>
    <col min="10250" max="10250" width="10.7109375" customWidth="1"/>
    <col min="10251" max="10251" width="11" customWidth="1"/>
    <col min="10252" max="10252" width="11.42578125" customWidth="1"/>
    <col min="10253" max="10253" width="11.5703125" customWidth="1"/>
    <col min="10254" max="10254" width="13" customWidth="1"/>
    <col min="10255" max="10255" width="13.28515625" customWidth="1"/>
    <col min="10497" max="10497" width="39.42578125" customWidth="1"/>
    <col min="10498" max="10498" width="11.7109375" customWidth="1"/>
    <col min="10499" max="10499" width="10.42578125" customWidth="1"/>
    <col min="10500" max="10500" width="12.42578125" customWidth="1"/>
    <col min="10501" max="10501" width="9.85546875" customWidth="1"/>
    <col min="10502" max="10502" width="11.140625" customWidth="1"/>
    <col min="10503" max="10503" width="10.7109375" customWidth="1"/>
    <col min="10504" max="10504" width="11.140625" customWidth="1"/>
    <col min="10505" max="10505" width="11.28515625" customWidth="1"/>
    <col min="10506" max="10506" width="10.7109375" customWidth="1"/>
    <col min="10507" max="10507" width="11" customWidth="1"/>
    <col min="10508" max="10508" width="11.42578125" customWidth="1"/>
    <col min="10509" max="10509" width="11.5703125" customWidth="1"/>
    <col min="10510" max="10510" width="13" customWidth="1"/>
    <col min="10511" max="10511" width="13.28515625" customWidth="1"/>
    <col min="10753" max="10753" width="39.42578125" customWidth="1"/>
    <col min="10754" max="10754" width="11.7109375" customWidth="1"/>
    <col min="10755" max="10755" width="10.42578125" customWidth="1"/>
    <col min="10756" max="10756" width="12.42578125" customWidth="1"/>
    <col min="10757" max="10757" width="9.85546875" customWidth="1"/>
    <col min="10758" max="10758" width="11.140625" customWidth="1"/>
    <col min="10759" max="10759" width="10.7109375" customWidth="1"/>
    <col min="10760" max="10760" width="11.140625" customWidth="1"/>
    <col min="10761" max="10761" width="11.28515625" customWidth="1"/>
    <col min="10762" max="10762" width="10.7109375" customWidth="1"/>
    <col min="10763" max="10763" width="11" customWidth="1"/>
    <col min="10764" max="10764" width="11.42578125" customWidth="1"/>
    <col min="10765" max="10765" width="11.5703125" customWidth="1"/>
    <col min="10766" max="10766" width="13" customWidth="1"/>
    <col min="10767" max="10767" width="13.28515625" customWidth="1"/>
    <col min="11009" max="11009" width="39.42578125" customWidth="1"/>
    <col min="11010" max="11010" width="11.7109375" customWidth="1"/>
    <col min="11011" max="11011" width="10.42578125" customWidth="1"/>
    <col min="11012" max="11012" width="12.42578125" customWidth="1"/>
    <col min="11013" max="11013" width="9.85546875" customWidth="1"/>
    <col min="11014" max="11014" width="11.140625" customWidth="1"/>
    <col min="11015" max="11015" width="10.7109375" customWidth="1"/>
    <col min="11016" max="11016" width="11.140625" customWidth="1"/>
    <col min="11017" max="11017" width="11.28515625" customWidth="1"/>
    <col min="11018" max="11018" width="10.7109375" customWidth="1"/>
    <col min="11019" max="11019" width="11" customWidth="1"/>
    <col min="11020" max="11020" width="11.42578125" customWidth="1"/>
    <col min="11021" max="11021" width="11.5703125" customWidth="1"/>
    <col min="11022" max="11022" width="13" customWidth="1"/>
    <col min="11023" max="11023" width="13.28515625" customWidth="1"/>
    <col min="11265" max="11265" width="39.42578125" customWidth="1"/>
    <col min="11266" max="11266" width="11.7109375" customWidth="1"/>
    <col min="11267" max="11267" width="10.42578125" customWidth="1"/>
    <col min="11268" max="11268" width="12.42578125" customWidth="1"/>
    <col min="11269" max="11269" width="9.85546875" customWidth="1"/>
    <col min="11270" max="11270" width="11.140625" customWidth="1"/>
    <col min="11271" max="11271" width="10.7109375" customWidth="1"/>
    <col min="11272" max="11272" width="11.140625" customWidth="1"/>
    <col min="11273" max="11273" width="11.28515625" customWidth="1"/>
    <col min="11274" max="11274" width="10.7109375" customWidth="1"/>
    <col min="11275" max="11275" width="11" customWidth="1"/>
    <col min="11276" max="11276" width="11.42578125" customWidth="1"/>
    <col min="11277" max="11277" width="11.5703125" customWidth="1"/>
    <col min="11278" max="11278" width="13" customWidth="1"/>
    <col min="11279" max="11279" width="13.28515625" customWidth="1"/>
    <col min="11521" max="11521" width="39.42578125" customWidth="1"/>
    <col min="11522" max="11522" width="11.7109375" customWidth="1"/>
    <col min="11523" max="11523" width="10.42578125" customWidth="1"/>
    <col min="11524" max="11524" width="12.42578125" customWidth="1"/>
    <col min="11525" max="11525" width="9.85546875" customWidth="1"/>
    <col min="11526" max="11526" width="11.140625" customWidth="1"/>
    <col min="11527" max="11527" width="10.7109375" customWidth="1"/>
    <col min="11528" max="11528" width="11.140625" customWidth="1"/>
    <col min="11529" max="11529" width="11.28515625" customWidth="1"/>
    <col min="11530" max="11530" width="10.7109375" customWidth="1"/>
    <col min="11531" max="11531" width="11" customWidth="1"/>
    <col min="11532" max="11532" width="11.42578125" customWidth="1"/>
    <col min="11533" max="11533" width="11.5703125" customWidth="1"/>
    <col min="11534" max="11534" width="13" customWidth="1"/>
    <col min="11535" max="11535" width="13.28515625" customWidth="1"/>
    <col min="11777" max="11777" width="39.42578125" customWidth="1"/>
    <col min="11778" max="11778" width="11.7109375" customWidth="1"/>
    <col min="11779" max="11779" width="10.42578125" customWidth="1"/>
    <col min="11780" max="11780" width="12.42578125" customWidth="1"/>
    <col min="11781" max="11781" width="9.85546875" customWidth="1"/>
    <col min="11782" max="11782" width="11.140625" customWidth="1"/>
    <col min="11783" max="11783" width="10.7109375" customWidth="1"/>
    <col min="11784" max="11784" width="11.140625" customWidth="1"/>
    <col min="11785" max="11785" width="11.28515625" customWidth="1"/>
    <col min="11786" max="11786" width="10.7109375" customWidth="1"/>
    <col min="11787" max="11787" width="11" customWidth="1"/>
    <col min="11788" max="11788" width="11.42578125" customWidth="1"/>
    <col min="11789" max="11789" width="11.5703125" customWidth="1"/>
    <col min="11790" max="11790" width="13" customWidth="1"/>
    <col min="11791" max="11791" width="13.28515625" customWidth="1"/>
    <col min="12033" max="12033" width="39.42578125" customWidth="1"/>
    <col min="12034" max="12034" width="11.7109375" customWidth="1"/>
    <col min="12035" max="12035" width="10.42578125" customWidth="1"/>
    <col min="12036" max="12036" width="12.42578125" customWidth="1"/>
    <col min="12037" max="12037" width="9.85546875" customWidth="1"/>
    <col min="12038" max="12038" width="11.140625" customWidth="1"/>
    <col min="12039" max="12039" width="10.7109375" customWidth="1"/>
    <col min="12040" max="12040" width="11.140625" customWidth="1"/>
    <col min="12041" max="12041" width="11.28515625" customWidth="1"/>
    <col min="12042" max="12042" width="10.7109375" customWidth="1"/>
    <col min="12043" max="12043" width="11" customWidth="1"/>
    <col min="12044" max="12044" width="11.42578125" customWidth="1"/>
    <col min="12045" max="12045" width="11.5703125" customWidth="1"/>
    <col min="12046" max="12046" width="13" customWidth="1"/>
    <col min="12047" max="12047" width="13.28515625" customWidth="1"/>
    <col min="12289" max="12289" width="39.42578125" customWidth="1"/>
    <col min="12290" max="12290" width="11.7109375" customWidth="1"/>
    <col min="12291" max="12291" width="10.42578125" customWidth="1"/>
    <col min="12292" max="12292" width="12.42578125" customWidth="1"/>
    <col min="12293" max="12293" width="9.85546875" customWidth="1"/>
    <col min="12294" max="12294" width="11.140625" customWidth="1"/>
    <col min="12295" max="12295" width="10.7109375" customWidth="1"/>
    <col min="12296" max="12296" width="11.140625" customWidth="1"/>
    <col min="12297" max="12297" width="11.28515625" customWidth="1"/>
    <col min="12298" max="12298" width="10.7109375" customWidth="1"/>
    <col min="12299" max="12299" width="11" customWidth="1"/>
    <col min="12300" max="12300" width="11.42578125" customWidth="1"/>
    <col min="12301" max="12301" width="11.5703125" customWidth="1"/>
    <col min="12302" max="12302" width="13" customWidth="1"/>
    <col min="12303" max="12303" width="13.28515625" customWidth="1"/>
    <col min="12545" max="12545" width="39.42578125" customWidth="1"/>
    <col min="12546" max="12546" width="11.7109375" customWidth="1"/>
    <col min="12547" max="12547" width="10.42578125" customWidth="1"/>
    <col min="12548" max="12548" width="12.42578125" customWidth="1"/>
    <col min="12549" max="12549" width="9.85546875" customWidth="1"/>
    <col min="12550" max="12550" width="11.140625" customWidth="1"/>
    <col min="12551" max="12551" width="10.7109375" customWidth="1"/>
    <col min="12552" max="12552" width="11.140625" customWidth="1"/>
    <col min="12553" max="12553" width="11.28515625" customWidth="1"/>
    <col min="12554" max="12554" width="10.7109375" customWidth="1"/>
    <col min="12555" max="12555" width="11" customWidth="1"/>
    <col min="12556" max="12556" width="11.42578125" customWidth="1"/>
    <col min="12557" max="12557" width="11.5703125" customWidth="1"/>
    <col min="12558" max="12558" width="13" customWidth="1"/>
    <col min="12559" max="12559" width="13.28515625" customWidth="1"/>
    <col min="12801" max="12801" width="39.42578125" customWidth="1"/>
    <col min="12802" max="12802" width="11.7109375" customWidth="1"/>
    <col min="12803" max="12803" width="10.42578125" customWidth="1"/>
    <col min="12804" max="12804" width="12.42578125" customWidth="1"/>
    <col min="12805" max="12805" width="9.85546875" customWidth="1"/>
    <col min="12806" max="12806" width="11.140625" customWidth="1"/>
    <col min="12807" max="12807" width="10.7109375" customWidth="1"/>
    <col min="12808" max="12808" width="11.140625" customWidth="1"/>
    <col min="12809" max="12809" width="11.28515625" customWidth="1"/>
    <col min="12810" max="12810" width="10.7109375" customWidth="1"/>
    <col min="12811" max="12811" width="11" customWidth="1"/>
    <col min="12812" max="12812" width="11.42578125" customWidth="1"/>
    <col min="12813" max="12813" width="11.5703125" customWidth="1"/>
    <col min="12814" max="12814" width="13" customWidth="1"/>
    <col min="12815" max="12815" width="13.28515625" customWidth="1"/>
    <col min="13057" max="13057" width="39.42578125" customWidth="1"/>
    <col min="13058" max="13058" width="11.7109375" customWidth="1"/>
    <col min="13059" max="13059" width="10.42578125" customWidth="1"/>
    <col min="13060" max="13060" width="12.42578125" customWidth="1"/>
    <col min="13061" max="13061" width="9.85546875" customWidth="1"/>
    <col min="13062" max="13062" width="11.140625" customWidth="1"/>
    <col min="13063" max="13063" width="10.7109375" customWidth="1"/>
    <col min="13064" max="13064" width="11.140625" customWidth="1"/>
    <col min="13065" max="13065" width="11.28515625" customWidth="1"/>
    <col min="13066" max="13066" width="10.7109375" customWidth="1"/>
    <col min="13067" max="13067" width="11" customWidth="1"/>
    <col min="13068" max="13068" width="11.42578125" customWidth="1"/>
    <col min="13069" max="13069" width="11.5703125" customWidth="1"/>
    <col min="13070" max="13070" width="13" customWidth="1"/>
    <col min="13071" max="13071" width="13.28515625" customWidth="1"/>
    <col min="13313" max="13313" width="39.42578125" customWidth="1"/>
    <col min="13314" max="13314" width="11.7109375" customWidth="1"/>
    <col min="13315" max="13315" width="10.42578125" customWidth="1"/>
    <col min="13316" max="13316" width="12.42578125" customWidth="1"/>
    <col min="13317" max="13317" width="9.85546875" customWidth="1"/>
    <col min="13318" max="13318" width="11.140625" customWidth="1"/>
    <col min="13319" max="13319" width="10.7109375" customWidth="1"/>
    <col min="13320" max="13320" width="11.140625" customWidth="1"/>
    <col min="13321" max="13321" width="11.28515625" customWidth="1"/>
    <col min="13322" max="13322" width="10.7109375" customWidth="1"/>
    <col min="13323" max="13323" width="11" customWidth="1"/>
    <col min="13324" max="13324" width="11.42578125" customWidth="1"/>
    <col min="13325" max="13325" width="11.5703125" customWidth="1"/>
    <col min="13326" max="13326" width="13" customWidth="1"/>
    <col min="13327" max="13327" width="13.28515625" customWidth="1"/>
    <col min="13569" max="13569" width="39.42578125" customWidth="1"/>
    <col min="13570" max="13570" width="11.7109375" customWidth="1"/>
    <col min="13571" max="13571" width="10.42578125" customWidth="1"/>
    <col min="13572" max="13572" width="12.42578125" customWidth="1"/>
    <col min="13573" max="13573" width="9.85546875" customWidth="1"/>
    <col min="13574" max="13574" width="11.140625" customWidth="1"/>
    <col min="13575" max="13575" width="10.7109375" customWidth="1"/>
    <col min="13576" max="13576" width="11.140625" customWidth="1"/>
    <col min="13577" max="13577" width="11.28515625" customWidth="1"/>
    <col min="13578" max="13578" width="10.7109375" customWidth="1"/>
    <col min="13579" max="13579" width="11" customWidth="1"/>
    <col min="13580" max="13580" width="11.42578125" customWidth="1"/>
    <col min="13581" max="13581" width="11.5703125" customWidth="1"/>
    <col min="13582" max="13582" width="13" customWidth="1"/>
    <col min="13583" max="13583" width="13.28515625" customWidth="1"/>
    <col min="13825" max="13825" width="39.42578125" customWidth="1"/>
    <col min="13826" max="13826" width="11.7109375" customWidth="1"/>
    <col min="13827" max="13827" width="10.42578125" customWidth="1"/>
    <col min="13828" max="13828" width="12.42578125" customWidth="1"/>
    <col min="13829" max="13829" width="9.85546875" customWidth="1"/>
    <col min="13830" max="13830" width="11.140625" customWidth="1"/>
    <col min="13831" max="13831" width="10.7109375" customWidth="1"/>
    <col min="13832" max="13832" width="11.140625" customWidth="1"/>
    <col min="13833" max="13833" width="11.28515625" customWidth="1"/>
    <col min="13834" max="13834" width="10.7109375" customWidth="1"/>
    <col min="13835" max="13835" width="11" customWidth="1"/>
    <col min="13836" max="13836" width="11.42578125" customWidth="1"/>
    <col min="13837" max="13837" width="11.5703125" customWidth="1"/>
    <col min="13838" max="13838" width="13" customWidth="1"/>
    <col min="13839" max="13839" width="13.28515625" customWidth="1"/>
    <col min="14081" max="14081" width="39.42578125" customWidth="1"/>
    <col min="14082" max="14082" width="11.7109375" customWidth="1"/>
    <col min="14083" max="14083" width="10.42578125" customWidth="1"/>
    <col min="14084" max="14084" width="12.42578125" customWidth="1"/>
    <col min="14085" max="14085" width="9.85546875" customWidth="1"/>
    <col min="14086" max="14086" width="11.140625" customWidth="1"/>
    <col min="14087" max="14087" width="10.7109375" customWidth="1"/>
    <col min="14088" max="14088" width="11.140625" customWidth="1"/>
    <col min="14089" max="14089" width="11.28515625" customWidth="1"/>
    <col min="14090" max="14090" width="10.7109375" customWidth="1"/>
    <col min="14091" max="14091" width="11" customWidth="1"/>
    <col min="14092" max="14092" width="11.42578125" customWidth="1"/>
    <col min="14093" max="14093" width="11.5703125" customWidth="1"/>
    <col min="14094" max="14094" width="13" customWidth="1"/>
    <col min="14095" max="14095" width="13.28515625" customWidth="1"/>
    <col min="14337" max="14337" width="39.42578125" customWidth="1"/>
    <col min="14338" max="14338" width="11.7109375" customWidth="1"/>
    <col min="14339" max="14339" width="10.42578125" customWidth="1"/>
    <col min="14340" max="14340" width="12.42578125" customWidth="1"/>
    <col min="14341" max="14341" width="9.85546875" customWidth="1"/>
    <col min="14342" max="14342" width="11.140625" customWidth="1"/>
    <col min="14343" max="14343" width="10.7109375" customWidth="1"/>
    <col min="14344" max="14344" width="11.140625" customWidth="1"/>
    <col min="14345" max="14345" width="11.28515625" customWidth="1"/>
    <col min="14346" max="14346" width="10.7109375" customWidth="1"/>
    <col min="14347" max="14347" width="11" customWidth="1"/>
    <col min="14348" max="14348" width="11.42578125" customWidth="1"/>
    <col min="14349" max="14349" width="11.5703125" customWidth="1"/>
    <col min="14350" max="14350" width="13" customWidth="1"/>
    <col min="14351" max="14351" width="13.28515625" customWidth="1"/>
    <col min="14593" max="14593" width="39.42578125" customWidth="1"/>
    <col min="14594" max="14594" width="11.7109375" customWidth="1"/>
    <col min="14595" max="14595" width="10.42578125" customWidth="1"/>
    <col min="14596" max="14596" width="12.42578125" customWidth="1"/>
    <col min="14597" max="14597" width="9.85546875" customWidth="1"/>
    <col min="14598" max="14598" width="11.140625" customWidth="1"/>
    <col min="14599" max="14599" width="10.7109375" customWidth="1"/>
    <col min="14600" max="14600" width="11.140625" customWidth="1"/>
    <col min="14601" max="14601" width="11.28515625" customWidth="1"/>
    <col min="14602" max="14602" width="10.7109375" customWidth="1"/>
    <col min="14603" max="14603" width="11" customWidth="1"/>
    <col min="14604" max="14604" width="11.42578125" customWidth="1"/>
    <col min="14605" max="14605" width="11.5703125" customWidth="1"/>
    <col min="14606" max="14606" width="13" customWidth="1"/>
    <col min="14607" max="14607" width="13.28515625" customWidth="1"/>
    <col min="14849" max="14849" width="39.42578125" customWidth="1"/>
    <col min="14850" max="14850" width="11.7109375" customWidth="1"/>
    <col min="14851" max="14851" width="10.42578125" customWidth="1"/>
    <col min="14852" max="14852" width="12.42578125" customWidth="1"/>
    <col min="14853" max="14853" width="9.85546875" customWidth="1"/>
    <col min="14854" max="14854" width="11.140625" customWidth="1"/>
    <col min="14855" max="14855" width="10.7109375" customWidth="1"/>
    <col min="14856" max="14856" width="11.140625" customWidth="1"/>
    <col min="14857" max="14857" width="11.28515625" customWidth="1"/>
    <col min="14858" max="14858" width="10.7109375" customWidth="1"/>
    <col min="14859" max="14859" width="11" customWidth="1"/>
    <col min="14860" max="14860" width="11.42578125" customWidth="1"/>
    <col min="14861" max="14861" width="11.5703125" customWidth="1"/>
    <col min="14862" max="14862" width="13" customWidth="1"/>
    <col min="14863" max="14863" width="13.28515625" customWidth="1"/>
    <col min="15105" max="15105" width="39.42578125" customWidth="1"/>
    <col min="15106" max="15106" width="11.7109375" customWidth="1"/>
    <col min="15107" max="15107" width="10.42578125" customWidth="1"/>
    <col min="15108" max="15108" width="12.42578125" customWidth="1"/>
    <col min="15109" max="15109" width="9.85546875" customWidth="1"/>
    <col min="15110" max="15110" width="11.140625" customWidth="1"/>
    <col min="15111" max="15111" width="10.7109375" customWidth="1"/>
    <col min="15112" max="15112" width="11.140625" customWidth="1"/>
    <col min="15113" max="15113" width="11.28515625" customWidth="1"/>
    <col min="15114" max="15114" width="10.7109375" customWidth="1"/>
    <col min="15115" max="15115" width="11" customWidth="1"/>
    <col min="15116" max="15116" width="11.42578125" customWidth="1"/>
    <col min="15117" max="15117" width="11.5703125" customWidth="1"/>
    <col min="15118" max="15118" width="13" customWidth="1"/>
    <col min="15119" max="15119" width="13.28515625" customWidth="1"/>
    <col min="15361" max="15361" width="39.42578125" customWidth="1"/>
    <col min="15362" max="15362" width="11.7109375" customWidth="1"/>
    <col min="15363" max="15363" width="10.42578125" customWidth="1"/>
    <col min="15364" max="15364" width="12.42578125" customWidth="1"/>
    <col min="15365" max="15365" width="9.85546875" customWidth="1"/>
    <col min="15366" max="15366" width="11.140625" customWidth="1"/>
    <col min="15367" max="15367" width="10.7109375" customWidth="1"/>
    <col min="15368" max="15368" width="11.140625" customWidth="1"/>
    <col min="15369" max="15369" width="11.28515625" customWidth="1"/>
    <col min="15370" max="15370" width="10.7109375" customWidth="1"/>
    <col min="15371" max="15371" width="11" customWidth="1"/>
    <col min="15372" max="15372" width="11.42578125" customWidth="1"/>
    <col min="15373" max="15373" width="11.5703125" customWidth="1"/>
    <col min="15374" max="15374" width="13" customWidth="1"/>
    <col min="15375" max="15375" width="13.28515625" customWidth="1"/>
    <col min="15617" max="15617" width="39.42578125" customWidth="1"/>
    <col min="15618" max="15618" width="11.7109375" customWidth="1"/>
    <col min="15619" max="15619" width="10.42578125" customWidth="1"/>
    <col min="15620" max="15620" width="12.42578125" customWidth="1"/>
    <col min="15621" max="15621" width="9.85546875" customWidth="1"/>
    <col min="15622" max="15622" width="11.140625" customWidth="1"/>
    <col min="15623" max="15623" width="10.7109375" customWidth="1"/>
    <col min="15624" max="15624" width="11.140625" customWidth="1"/>
    <col min="15625" max="15625" width="11.28515625" customWidth="1"/>
    <col min="15626" max="15626" width="10.7109375" customWidth="1"/>
    <col min="15627" max="15627" width="11" customWidth="1"/>
    <col min="15628" max="15628" width="11.42578125" customWidth="1"/>
    <col min="15629" max="15629" width="11.5703125" customWidth="1"/>
    <col min="15630" max="15630" width="13" customWidth="1"/>
    <col min="15631" max="15631" width="13.28515625" customWidth="1"/>
    <col min="15873" max="15873" width="39.42578125" customWidth="1"/>
    <col min="15874" max="15874" width="11.7109375" customWidth="1"/>
    <col min="15875" max="15875" width="10.42578125" customWidth="1"/>
    <col min="15876" max="15876" width="12.42578125" customWidth="1"/>
    <col min="15877" max="15877" width="9.85546875" customWidth="1"/>
    <col min="15878" max="15878" width="11.140625" customWidth="1"/>
    <col min="15879" max="15879" width="10.7109375" customWidth="1"/>
    <col min="15880" max="15880" width="11.140625" customWidth="1"/>
    <col min="15881" max="15881" width="11.28515625" customWidth="1"/>
    <col min="15882" max="15882" width="10.7109375" customWidth="1"/>
    <col min="15883" max="15883" width="11" customWidth="1"/>
    <col min="15884" max="15884" width="11.42578125" customWidth="1"/>
    <col min="15885" max="15885" width="11.5703125" customWidth="1"/>
    <col min="15886" max="15886" width="13" customWidth="1"/>
    <col min="15887" max="15887" width="13.28515625" customWidth="1"/>
    <col min="16129" max="16129" width="39.42578125" customWidth="1"/>
    <col min="16130" max="16130" width="11.7109375" customWidth="1"/>
    <col min="16131" max="16131" width="10.42578125" customWidth="1"/>
    <col min="16132" max="16132" width="12.42578125" customWidth="1"/>
    <col min="16133" max="16133" width="9.85546875" customWidth="1"/>
    <col min="16134" max="16134" width="11.140625" customWidth="1"/>
    <col min="16135" max="16135" width="10.7109375" customWidth="1"/>
    <col min="16136" max="16136" width="11.140625" customWidth="1"/>
    <col min="16137" max="16137" width="11.28515625" customWidth="1"/>
    <col min="16138" max="16138" width="10.7109375" customWidth="1"/>
    <col min="16139" max="16139" width="11" customWidth="1"/>
    <col min="16140" max="16140" width="11.42578125" customWidth="1"/>
    <col min="16141" max="16141" width="11.5703125" customWidth="1"/>
    <col min="16142" max="16142" width="13" customWidth="1"/>
    <col min="16143" max="16143" width="13.28515625" customWidth="1"/>
  </cols>
  <sheetData>
    <row r="1" spans="1:34" x14ac:dyDescent="0.2">
      <c r="A1" s="312" t="s">
        <v>1047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106"/>
    </row>
    <row r="2" spans="1:34" x14ac:dyDescent="0.2">
      <c r="A2" s="312" t="s">
        <v>912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106"/>
    </row>
    <row r="3" spans="1:34" x14ac:dyDescent="0.2">
      <c r="A3" s="338" t="s">
        <v>970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06"/>
    </row>
    <row r="4" spans="1:34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06"/>
    </row>
    <row r="5" spans="1:34" x14ac:dyDescent="0.2">
      <c r="A5" s="122" t="s">
        <v>2</v>
      </c>
      <c r="B5" s="122"/>
      <c r="C5" s="128" t="s">
        <v>971</v>
      </c>
      <c r="D5" s="122" t="s">
        <v>972</v>
      </c>
      <c r="E5" s="122" t="s">
        <v>973</v>
      </c>
      <c r="F5" s="122" t="s">
        <v>974</v>
      </c>
      <c r="G5" s="122" t="s">
        <v>975</v>
      </c>
      <c r="H5" s="122" t="s">
        <v>976</v>
      </c>
      <c r="I5" s="122" t="s">
        <v>977</v>
      </c>
      <c r="J5" s="122" t="s">
        <v>978</v>
      </c>
      <c r="K5" s="122" t="s">
        <v>979</v>
      </c>
      <c r="L5" s="122" t="s">
        <v>980</v>
      </c>
      <c r="M5" s="122" t="s">
        <v>981</v>
      </c>
      <c r="N5" s="122" t="s">
        <v>982</v>
      </c>
      <c r="O5" s="122" t="s">
        <v>983</v>
      </c>
      <c r="P5" s="105"/>
    </row>
    <row r="6" spans="1:34" x14ac:dyDescent="0.2">
      <c r="A6" s="129" t="s">
        <v>984</v>
      </c>
      <c r="B6" s="130">
        <f>SUM(B7:B13)</f>
        <v>214662</v>
      </c>
      <c r="C6" s="131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06"/>
    </row>
    <row r="7" spans="1:34" x14ac:dyDescent="0.2">
      <c r="A7" s="132" t="s">
        <v>985</v>
      </c>
      <c r="B7" s="133">
        <f>össz!F361</f>
        <v>103847</v>
      </c>
      <c r="C7" s="134">
        <f t="shared" ref="C7:C21" si="0">B7/12</f>
        <v>8653.9166666666661</v>
      </c>
      <c r="D7" s="134">
        <f>B7/12</f>
        <v>8653.9166666666661</v>
      </c>
      <c r="E7" s="134">
        <f>B7/12</f>
        <v>8653.9166666666661</v>
      </c>
      <c r="F7" s="134">
        <f>B7/12</f>
        <v>8653.9166666666661</v>
      </c>
      <c r="G7" s="134">
        <f>B7/12</f>
        <v>8653.9166666666661</v>
      </c>
      <c r="H7" s="134">
        <f>B7/12</f>
        <v>8653.9166666666661</v>
      </c>
      <c r="I7" s="134">
        <f>B7/12</f>
        <v>8653.9166666666661</v>
      </c>
      <c r="J7" s="134">
        <f>B7/12</f>
        <v>8653.9166666666661</v>
      </c>
      <c r="K7" s="134">
        <f>B7/12</f>
        <v>8653.9166666666661</v>
      </c>
      <c r="L7" s="134">
        <f>B7/12</f>
        <v>8653.9166666666661</v>
      </c>
      <c r="M7" s="134">
        <f>B7/12</f>
        <v>8653.9166666666661</v>
      </c>
      <c r="N7" s="134">
        <f>B7/12</f>
        <v>8653.9166666666661</v>
      </c>
      <c r="O7" s="135">
        <f t="shared" ref="O7:O13" si="1">SUM(C7:N7)</f>
        <v>103847.00000000001</v>
      </c>
      <c r="P7" s="136"/>
    </row>
    <row r="8" spans="1:34" x14ac:dyDescent="0.2">
      <c r="A8" s="132" t="s">
        <v>986</v>
      </c>
      <c r="B8" s="133">
        <f>ÖNK!C397</f>
        <v>0</v>
      </c>
      <c r="C8" s="134">
        <f t="shared" si="0"/>
        <v>0</v>
      </c>
      <c r="D8" s="134">
        <f t="shared" ref="D8:D21" si="2">B8/12</f>
        <v>0</v>
      </c>
      <c r="E8" s="134">
        <f t="shared" ref="E8:E21" si="3">B8/12</f>
        <v>0</v>
      </c>
      <c r="F8" s="134">
        <f t="shared" ref="F8:F21" si="4">B8/12</f>
        <v>0</v>
      </c>
      <c r="G8" s="134">
        <f t="shared" ref="G8:G21" si="5">B8/12</f>
        <v>0</v>
      </c>
      <c r="H8" s="134">
        <f t="shared" ref="H8:H21" si="6">B8/12</f>
        <v>0</v>
      </c>
      <c r="I8" s="134">
        <f t="shared" ref="I8:I21" si="7">B8/12</f>
        <v>0</v>
      </c>
      <c r="J8" s="134">
        <f t="shared" ref="J8:J21" si="8">B8/12</f>
        <v>0</v>
      </c>
      <c r="K8" s="134">
        <f t="shared" ref="K8:K21" si="9">B8/12</f>
        <v>0</v>
      </c>
      <c r="L8" s="134">
        <f t="shared" ref="L8:L21" si="10">B8/12</f>
        <v>0</v>
      </c>
      <c r="M8" s="134">
        <f t="shared" ref="M8:M21" si="11">B8/12</f>
        <v>0</v>
      </c>
      <c r="N8" s="134">
        <f t="shared" ref="N8:O21" si="12">B8/12</f>
        <v>0</v>
      </c>
      <c r="O8" s="135">
        <f t="shared" si="1"/>
        <v>0</v>
      </c>
      <c r="P8" s="136"/>
    </row>
    <row r="9" spans="1:34" x14ac:dyDescent="0.2">
      <c r="A9" s="132" t="s">
        <v>987</v>
      </c>
      <c r="B9" s="133">
        <f>ÖNK!F497</f>
        <v>27550</v>
      </c>
      <c r="C9" s="134">
        <f t="shared" si="0"/>
        <v>2295.8333333333335</v>
      </c>
      <c r="D9" s="134">
        <f t="shared" si="2"/>
        <v>2295.8333333333335</v>
      </c>
      <c r="E9" s="134">
        <f t="shared" si="3"/>
        <v>2295.8333333333335</v>
      </c>
      <c r="F9" s="134">
        <f t="shared" si="4"/>
        <v>2295.8333333333335</v>
      </c>
      <c r="G9" s="134">
        <f t="shared" si="5"/>
        <v>2295.8333333333335</v>
      </c>
      <c r="H9" s="134">
        <f t="shared" si="6"/>
        <v>2295.8333333333335</v>
      </c>
      <c r="I9" s="134">
        <f t="shared" si="7"/>
        <v>2295.8333333333335</v>
      </c>
      <c r="J9" s="134">
        <f t="shared" si="8"/>
        <v>2295.8333333333335</v>
      </c>
      <c r="K9" s="134">
        <f t="shared" si="9"/>
        <v>2295.8333333333335</v>
      </c>
      <c r="L9" s="134">
        <f t="shared" si="10"/>
        <v>2295.8333333333335</v>
      </c>
      <c r="M9" s="134">
        <f t="shared" si="11"/>
        <v>2295.8333333333335</v>
      </c>
      <c r="N9" s="134">
        <f t="shared" si="12"/>
        <v>2295.8333333333335</v>
      </c>
      <c r="O9" s="135">
        <f t="shared" si="1"/>
        <v>27549.999999999996</v>
      </c>
      <c r="P9" s="136"/>
    </row>
    <row r="10" spans="1:34" x14ac:dyDescent="0.2">
      <c r="A10" s="132" t="s">
        <v>988</v>
      </c>
      <c r="B10" s="133">
        <f>össz!F527</f>
        <v>5150</v>
      </c>
      <c r="C10" s="134">
        <f t="shared" si="0"/>
        <v>429.16666666666669</v>
      </c>
      <c r="D10" s="134">
        <f t="shared" si="2"/>
        <v>429.16666666666669</v>
      </c>
      <c r="E10" s="134">
        <f t="shared" si="3"/>
        <v>429.16666666666669</v>
      </c>
      <c r="F10" s="134">
        <f t="shared" si="4"/>
        <v>429.16666666666669</v>
      </c>
      <c r="G10" s="134">
        <f t="shared" si="5"/>
        <v>429.16666666666669</v>
      </c>
      <c r="H10" s="134">
        <f t="shared" si="6"/>
        <v>429.16666666666669</v>
      </c>
      <c r="I10" s="134">
        <f t="shared" si="7"/>
        <v>429.16666666666669</v>
      </c>
      <c r="J10" s="134">
        <f t="shared" si="8"/>
        <v>429.16666666666669</v>
      </c>
      <c r="K10" s="134">
        <f t="shared" si="9"/>
        <v>429.16666666666669</v>
      </c>
      <c r="L10" s="134">
        <f t="shared" si="10"/>
        <v>429.16666666666669</v>
      </c>
      <c r="M10" s="134">
        <f t="shared" si="11"/>
        <v>429.16666666666669</v>
      </c>
      <c r="N10" s="134">
        <f t="shared" si="12"/>
        <v>429.16666666666669</v>
      </c>
      <c r="O10" s="135">
        <f t="shared" si="1"/>
        <v>5150</v>
      </c>
      <c r="P10" s="136"/>
      <c r="S10" s="106"/>
      <c r="T10" s="106"/>
      <c r="U10" s="107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25"/>
      <c r="AH10" s="106"/>
    </row>
    <row r="11" spans="1:34" x14ac:dyDescent="0.2">
      <c r="A11" s="132" t="s">
        <v>989</v>
      </c>
      <c r="B11" s="133">
        <f>össz!C562</f>
        <v>0</v>
      </c>
      <c r="C11" s="134">
        <f t="shared" si="0"/>
        <v>0</v>
      </c>
      <c r="D11" s="134">
        <f t="shared" si="2"/>
        <v>0</v>
      </c>
      <c r="E11" s="134">
        <f t="shared" si="3"/>
        <v>0</v>
      </c>
      <c r="F11" s="134">
        <f t="shared" si="4"/>
        <v>0</v>
      </c>
      <c r="G11" s="134">
        <f t="shared" si="5"/>
        <v>0</v>
      </c>
      <c r="H11" s="134">
        <f t="shared" si="6"/>
        <v>0</v>
      </c>
      <c r="I11" s="134">
        <f t="shared" si="7"/>
        <v>0</v>
      </c>
      <c r="J11" s="134">
        <f t="shared" si="8"/>
        <v>0</v>
      </c>
      <c r="K11" s="134">
        <f t="shared" si="9"/>
        <v>0</v>
      </c>
      <c r="L11" s="134">
        <f t="shared" si="10"/>
        <v>0</v>
      </c>
      <c r="M11" s="134">
        <f t="shared" si="11"/>
        <v>0</v>
      </c>
      <c r="N11" s="134">
        <f t="shared" si="12"/>
        <v>0</v>
      </c>
      <c r="O11" s="134">
        <f t="shared" si="12"/>
        <v>0</v>
      </c>
      <c r="P11" s="136"/>
      <c r="S11" s="126"/>
      <c r="T11" s="126"/>
      <c r="U11" s="127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06"/>
    </row>
    <row r="12" spans="1:34" x14ac:dyDescent="0.2">
      <c r="A12" s="132" t="s">
        <v>990</v>
      </c>
      <c r="B12" s="133">
        <f>össz!C536</f>
        <v>0</v>
      </c>
      <c r="C12" s="133">
        <f>össz!D536</f>
        <v>0</v>
      </c>
      <c r="D12" s="133">
        <f>össz!E536</f>
        <v>0</v>
      </c>
      <c r="E12" s="133">
        <f>össz!F536</f>
        <v>0</v>
      </c>
      <c r="F12" s="133">
        <f>össz!G536</f>
        <v>0</v>
      </c>
      <c r="G12" s="133">
        <f>össz!H536</f>
        <v>0</v>
      </c>
      <c r="H12" s="133">
        <f>össz!I536</f>
        <v>0</v>
      </c>
      <c r="I12" s="133">
        <f>össz!J536</f>
        <v>0</v>
      </c>
      <c r="J12" s="133">
        <f>össz!K536</f>
        <v>0</v>
      </c>
      <c r="K12" s="133">
        <f>össz!L536</f>
        <v>0</v>
      </c>
      <c r="L12" s="133">
        <f>össz!M536</f>
        <v>0</v>
      </c>
      <c r="M12" s="133">
        <f>össz!N536</f>
        <v>0</v>
      </c>
      <c r="N12" s="133">
        <f>össz!O536</f>
        <v>0</v>
      </c>
      <c r="O12" s="133">
        <f>össz!P536</f>
        <v>0</v>
      </c>
      <c r="P12" s="136"/>
      <c r="S12" s="137"/>
      <c r="T12" s="137"/>
      <c r="U12" s="138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06"/>
    </row>
    <row r="13" spans="1:34" x14ac:dyDescent="0.2">
      <c r="A13" s="132" t="s">
        <v>991</v>
      </c>
      <c r="B13" s="133">
        <f>össz!F606</f>
        <v>78115</v>
      </c>
      <c r="C13" s="134">
        <f t="shared" si="0"/>
        <v>6509.583333333333</v>
      </c>
      <c r="D13" s="134">
        <f t="shared" si="2"/>
        <v>6509.583333333333</v>
      </c>
      <c r="E13" s="134">
        <f t="shared" si="3"/>
        <v>6509.583333333333</v>
      </c>
      <c r="F13" s="134">
        <f t="shared" si="4"/>
        <v>6509.583333333333</v>
      </c>
      <c r="G13" s="134">
        <f t="shared" si="5"/>
        <v>6509.583333333333</v>
      </c>
      <c r="H13" s="134">
        <f t="shared" si="6"/>
        <v>6509.583333333333</v>
      </c>
      <c r="I13" s="134">
        <f t="shared" si="7"/>
        <v>6509.583333333333</v>
      </c>
      <c r="J13" s="134">
        <f t="shared" si="8"/>
        <v>6509.583333333333</v>
      </c>
      <c r="K13" s="134">
        <f t="shared" si="9"/>
        <v>6509.583333333333</v>
      </c>
      <c r="L13" s="134">
        <f t="shared" si="10"/>
        <v>6509.583333333333</v>
      </c>
      <c r="M13" s="134">
        <f t="shared" si="11"/>
        <v>6509.583333333333</v>
      </c>
      <c r="N13" s="134">
        <f t="shared" si="12"/>
        <v>6509.583333333333</v>
      </c>
      <c r="O13" s="135">
        <f t="shared" si="1"/>
        <v>78115</v>
      </c>
      <c r="P13" s="136"/>
      <c r="S13" s="137"/>
      <c r="T13" s="137"/>
      <c r="U13" s="138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06"/>
    </row>
    <row r="14" spans="1:34" x14ac:dyDescent="0.2">
      <c r="A14" s="139"/>
      <c r="B14" s="140"/>
      <c r="C14" s="134">
        <f t="shared" si="0"/>
        <v>0</v>
      </c>
      <c r="D14" s="134">
        <f t="shared" si="2"/>
        <v>0</v>
      </c>
      <c r="E14" s="134">
        <f t="shared" si="3"/>
        <v>0</v>
      </c>
      <c r="F14" s="134">
        <f t="shared" si="4"/>
        <v>0</v>
      </c>
      <c r="G14" s="134">
        <f t="shared" si="5"/>
        <v>0</v>
      </c>
      <c r="H14" s="134">
        <f t="shared" si="6"/>
        <v>0</v>
      </c>
      <c r="I14" s="134">
        <f t="shared" si="7"/>
        <v>0</v>
      </c>
      <c r="J14" s="134">
        <f t="shared" si="8"/>
        <v>0</v>
      </c>
      <c r="K14" s="134">
        <f t="shared" si="9"/>
        <v>0</v>
      </c>
      <c r="L14" s="134">
        <f t="shared" si="10"/>
        <v>0</v>
      </c>
      <c r="M14" s="134">
        <f t="shared" si="11"/>
        <v>0</v>
      </c>
      <c r="N14" s="134">
        <f t="shared" si="12"/>
        <v>0</v>
      </c>
      <c r="O14" s="141"/>
      <c r="P14" s="136"/>
      <c r="S14" s="142"/>
      <c r="T14" s="142"/>
      <c r="U14" s="143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06"/>
    </row>
    <row r="15" spans="1:34" x14ac:dyDescent="0.2">
      <c r="A15" s="129" t="s">
        <v>992</v>
      </c>
      <c r="B15" s="130">
        <f>B16+B17+B18+B19+B20+B21+B22</f>
        <v>214662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/>
      <c r="P15" s="136"/>
      <c r="S15" s="137"/>
      <c r="T15" s="137"/>
      <c r="U15" s="138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05"/>
    </row>
    <row r="16" spans="1:34" x14ac:dyDescent="0.2">
      <c r="A16" s="132" t="s">
        <v>993</v>
      </c>
      <c r="B16" s="133">
        <f>össz!F25</f>
        <v>66845</v>
      </c>
      <c r="C16" s="134">
        <f t="shared" si="0"/>
        <v>5570.416666666667</v>
      </c>
      <c r="D16" s="134">
        <f t="shared" si="2"/>
        <v>5570.416666666667</v>
      </c>
      <c r="E16" s="134">
        <f t="shared" si="3"/>
        <v>5570.416666666667</v>
      </c>
      <c r="F16" s="134">
        <f t="shared" si="4"/>
        <v>5570.416666666667</v>
      </c>
      <c r="G16" s="134">
        <f t="shared" si="5"/>
        <v>5570.416666666667</v>
      </c>
      <c r="H16" s="134">
        <f t="shared" si="6"/>
        <v>5570.416666666667</v>
      </c>
      <c r="I16" s="134">
        <f t="shared" si="7"/>
        <v>5570.416666666667</v>
      </c>
      <c r="J16" s="134">
        <f t="shared" si="8"/>
        <v>5570.416666666667</v>
      </c>
      <c r="K16" s="134">
        <f t="shared" si="9"/>
        <v>5570.416666666667</v>
      </c>
      <c r="L16" s="134">
        <f t="shared" si="10"/>
        <v>5570.416666666667</v>
      </c>
      <c r="M16" s="134">
        <f t="shared" si="11"/>
        <v>5570.416666666667</v>
      </c>
      <c r="N16" s="134">
        <f t="shared" si="12"/>
        <v>5570.416666666667</v>
      </c>
      <c r="O16" s="135">
        <f t="shared" ref="O16:O21" si="13">SUM(C16:N16)</f>
        <v>66844.999999999985</v>
      </c>
      <c r="P16" s="136"/>
      <c r="S16" s="144"/>
      <c r="T16" s="144"/>
      <c r="U16" s="145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06"/>
    </row>
    <row r="17" spans="1:34" x14ac:dyDescent="0.2">
      <c r="A17" s="132" t="s">
        <v>994</v>
      </c>
      <c r="B17" s="133">
        <f>össz!F26</f>
        <v>7123</v>
      </c>
      <c r="C17" s="134">
        <f t="shared" si="0"/>
        <v>593.58333333333337</v>
      </c>
      <c r="D17" s="134">
        <f t="shared" si="2"/>
        <v>593.58333333333337</v>
      </c>
      <c r="E17" s="134">
        <f t="shared" si="3"/>
        <v>593.58333333333337</v>
      </c>
      <c r="F17" s="134">
        <f t="shared" si="4"/>
        <v>593.58333333333337</v>
      </c>
      <c r="G17" s="134">
        <f t="shared" si="5"/>
        <v>593.58333333333337</v>
      </c>
      <c r="H17" s="134">
        <f t="shared" si="6"/>
        <v>593.58333333333337</v>
      </c>
      <c r="I17" s="134">
        <f t="shared" si="7"/>
        <v>593.58333333333337</v>
      </c>
      <c r="J17" s="134">
        <f t="shared" si="8"/>
        <v>593.58333333333337</v>
      </c>
      <c r="K17" s="134">
        <f t="shared" si="9"/>
        <v>593.58333333333337</v>
      </c>
      <c r="L17" s="134">
        <f t="shared" si="10"/>
        <v>593.58333333333337</v>
      </c>
      <c r="M17" s="134">
        <f t="shared" si="11"/>
        <v>593.58333333333337</v>
      </c>
      <c r="N17" s="134">
        <f t="shared" si="12"/>
        <v>593.58333333333337</v>
      </c>
      <c r="O17" s="135">
        <f t="shared" si="13"/>
        <v>7122.9999999999991</v>
      </c>
      <c r="P17" s="136"/>
      <c r="S17" s="146"/>
      <c r="T17" s="147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9"/>
      <c r="AH17" s="136"/>
    </row>
    <row r="18" spans="1:34" x14ac:dyDescent="0.2">
      <c r="A18" s="132" t="s">
        <v>995</v>
      </c>
      <c r="B18" s="133">
        <f>össz!F107</f>
        <v>68837</v>
      </c>
      <c r="C18" s="134">
        <f t="shared" si="0"/>
        <v>5736.416666666667</v>
      </c>
      <c r="D18" s="134">
        <f t="shared" si="2"/>
        <v>5736.416666666667</v>
      </c>
      <c r="E18" s="134">
        <f t="shared" si="3"/>
        <v>5736.416666666667</v>
      </c>
      <c r="F18" s="134">
        <f t="shared" si="4"/>
        <v>5736.416666666667</v>
      </c>
      <c r="G18" s="134">
        <f t="shared" si="5"/>
        <v>5736.416666666667</v>
      </c>
      <c r="H18" s="134">
        <f t="shared" si="6"/>
        <v>5736.416666666667</v>
      </c>
      <c r="I18" s="134">
        <f t="shared" si="7"/>
        <v>5736.416666666667</v>
      </c>
      <c r="J18" s="134">
        <f t="shared" si="8"/>
        <v>5736.416666666667</v>
      </c>
      <c r="K18" s="134">
        <f t="shared" si="9"/>
        <v>5736.416666666667</v>
      </c>
      <c r="L18" s="134">
        <f t="shared" si="10"/>
        <v>5736.416666666667</v>
      </c>
      <c r="M18" s="134">
        <f t="shared" si="11"/>
        <v>5736.416666666667</v>
      </c>
      <c r="N18" s="134">
        <f t="shared" si="12"/>
        <v>5736.416666666667</v>
      </c>
      <c r="O18" s="135">
        <f t="shared" si="13"/>
        <v>68836.999999999985</v>
      </c>
      <c r="P18" s="136"/>
      <c r="S18" s="146"/>
      <c r="T18" s="147"/>
      <c r="U18" s="148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36"/>
    </row>
    <row r="19" spans="1:34" x14ac:dyDescent="0.2">
      <c r="A19" s="132" t="s">
        <v>996</v>
      </c>
      <c r="B19" s="133">
        <f>ÖNK!F174</f>
        <v>4000</v>
      </c>
      <c r="C19" s="134">
        <f t="shared" si="0"/>
        <v>333.33333333333331</v>
      </c>
      <c r="D19" s="134">
        <f t="shared" si="2"/>
        <v>333.33333333333331</v>
      </c>
      <c r="E19" s="134">
        <f t="shared" si="3"/>
        <v>333.33333333333331</v>
      </c>
      <c r="F19" s="134">
        <f t="shared" si="4"/>
        <v>333.33333333333331</v>
      </c>
      <c r="G19" s="134">
        <f t="shared" si="5"/>
        <v>333.33333333333331</v>
      </c>
      <c r="H19" s="134">
        <f t="shared" si="6"/>
        <v>333.33333333333331</v>
      </c>
      <c r="I19" s="134">
        <f t="shared" si="7"/>
        <v>333.33333333333331</v>
      </c>
      <c r="J19" s="134">
        <f t="shared" si="8"/>
        <v>333.33333333333331</v>
      </c>
      <c r="K19" s="134">
        <f t="shared" si="9"/>
        <v>333.33333333333331</v>
      </c>
      <c r="L19" s="134">
        <f t="shared" si="10"/>
        <v>333.33333333333331</v>
      </c>
      <c r="M19" s="134">
        <f t="shared" si="11"/>
        <v>333.33333333333331</v>
      </c>
      <c r="N19" s="134">
        <f t="shared" si="12"/>
        <v>333.33333333333331</v>
      </c>
      <c r="O19" s="135">
        <f t="shared" si="13"/>
        <v>4000.0000000000005</v>
      </c>
      <c r="P19" s="136"/>
      <c r="S19" s="146"/>
      <c r="T19" s="147"/>
      <c r="U19" s="148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36"/>
    </row>
    <row r="20" spans="1:34" x14ac:dyDescent="0.2">
      <c r="A20" s="132" t="s">
        <v>997</v>
      </c>
      <c r="B20" s="133">
        <f>össz!F241</f>
        <v>31527</v>
      </c>
      <c r="C20" s="134">
        <f t="shared" si="0"/>
        <v>2627.25</v>
      </c>
      <c r="D20" s="134">
        <f t="shared" si="2"/>
        <v>2627.25</v>
      </c>
      <c r="E20" s="134">
        <f t="shared" si="3"/>
        <v>2627.25</v>
      </c>
      <c r="F20" s="134">
        <f t="shared" si="4"/>
        <v>2627.25</v>
      </c>
      <c r="G20" s="134">
        <f t="shared" si="5"/>
        <v>2627.25</v>
      </c>
      <c r="H20" s="134">
        <f t="shared" si="6"/>
        <v>2627.25</v>
      </c>
      <c r="I20" s="134">
        <f t="shared" si="7"/>
        <v>2627.25</v>
      </c>
      <c r="J20" s="134">
        <f t="shared" si="8"/>
        <v>2627.25</v>
      </c>
      <c r="K20" s="134">
        <f t="shared" si="9"/>
        <v>2627.25</v>
      </c>
      <c r="L20" s="134">
        <f t="shared" si="10"/>
        <v>2627.25</v>
      </c>
      <c r="M20" s="134">
        <f t="shared" si="11"/>
        <v>2627.25</v>
      </c>
      <c r="N20" s="134">
        <f t="shared" si="12"/>
        <v>2627.25</v>
      </c>
      <c r="O20" s="135">
        <f t="shared" si="13"/>
        <v>31527</v>
      </c>
      <c r="P20" s="136"/>
      <c r="S20" s="146"/>
      <c r="T20" s="147"/>
      <c r="U20" s="148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36"/>
    </row>
    <row r="21" spans="1:34" x14ac:dyDescent="0.2">
      <c r="A21" s="150" t="s">
        <v>998</v>
      </c>
      <c r="B21" s="151">
        <f>össz!F250+össz!F255</f>
        <v>33778</v>
      </c>
      <c r="C21" s="134">
        <f t="shared" si="0"/>
        <v>2814.8333333333335</v>
      </c>
      <c r="D21" s="134">
        <f t="shared" si="2"/>
        <v>2814.8333333333335</v>
      </c>
      <c r="E21" s="134">
        <f t="shared" si="3"/>
        <v>2814.8333333333335</v>
      </c>
      <c r="F21" s="134">
        <f t="shared" si="4"/>
        <v>2814.8333333333335</v>
      </c>
      <c r="G21" s="134">
        <f t="shared" si="5"/>
        <v>2814.8333333333335</v>
      </c>
      <c r="H21" s="134">
        <f t="shared" si="6"/>
        <v>2814.8333333333335</v>
      </c>
      <c r="I21" s="134">
        <f t="shared" si="7"/>
        <v>2814.8333333333335</v>
      </c>
      <c r="J21" s="134">
        <f t="shared" si="8"/>
        <v>2814.8333333333335</v>
      </c>
      <c r="K21" s="134">
        <f t="shared" si="9"/>
        <v>2814.8333333333335</v>
      </c>
      <c r="L21" s="134">
        <f t="shared" si="10"/>
        <v>2814.8333333333335</v>
      </c>
      <c r="M21" s="134">
        <f t="shared" si="11"/>
        <v>2814.8333333333335</v>
      </c>
      <c r="N21" s="134">
        <f t="shared" si="12"/>
        <v>2814.8333333333335</v>
      </c>
      <c r="O21" s="152">
        <f t="shared" si="13"/>
        <v>33777.999999999993</v>
      </c>
      <c r="P21" s="136"/>
      <c r="S21" s="146"/>
      <c r="T21" s="147"/>
      <c r="U21" s="148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36"/>
    </row>
    <row r="22" spans="1:34" ht="25.5" x14ac:dyDescent="0.2">
      <c r="A22" s="153" t="s">
        <v>999</v>
      </c>
      <c r="B22" s="154">
        <f>ÖNK!F624</f>
        <v>2552</v>
      </c>
      <c r="C22" s="154">
        <f>B22</f>
        <v>2552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4">
        <f>B22</f>
        <v>2552</v>
      </c>
      <c r="P22" s="108"/>
      <c r="S22" s="146"/>
      <c r="T22" s="147"/>
      <c r="U22" s="148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36"/>
    </row>
    <row r="23" spans="1:34" x14ac:dyDescent="0.2">
      <c r="S23" s="146"/>
      <c r="T23" s="147"/>
      <c r="U23" s="148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36"/>
    </row>
    <row r="24" spans="1:34" x14ac:dyDescent="0.2">
      <c r="S24" s="156"/>
      <c r="T24" s="157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36"/>
    </row>
    <row r="25" spans="1:34" x14ac:dyDescent="0.2">
      <c r="S25" s="144"/>
      <c r="T25" s="144"/>
      <c r="U25" s="159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49"/>
      <c r="AH25" s="136"/>
    </row>
    <row r="26" spans="1:34" x14ac:dyDescent="0.2">
      <c r="S26" s="146"/>
      <c r="T26" s="147"/>
      <c r="U26" s="148"/>
      <c r="V26" s="148"/>
      <c r="W26" s="148"/>
      <c r="X26" s="148"/>
      <c r="Y26" s="148"/>
      <c r="Z26" s="149"/>
      <c r="AA26" s="149"/>
      <c r="AB26" s="149"/>
      <c r="AC26" s="148"/>
      <c r="AD26" s="148"/>
      <c r="AE26" s="148"/>
      <c r="AF26" s="148"/>
      <c r="AG26" s="149"/>
      <c r="AH26" s="136"/>
    </row>
    <row r="27" spans="1:34" x14ac:dyDescent="0.2">
      <c r="S27" s="146"/>
      <c r="T27" s="147"/>
      <c r="U27" s="148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36"/>
    </row>
    <row r="28" spans="1:34" x14ac:dyDescent="0.2">
      <c r="S28" s="146"/>
      <c r="T28" s="147"/>
      <c r="U28" s="148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36"/>
    </row>
    <row r="29" spans="1:34" x14ac:dyDescent="0.2">
      <c r="S29" s="146"/>
      <c r="T29" s="147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36"/>
    </row>
    <row r="30" spans="1:34" x14ac:dyDescent="0.2">
      <c r="S30" s="146"/>
      <c r="T30" s="147"/>
      <c r="U30" s="148"/>
      <c r="V30" s="148"/>
      <c r="W30" s="148"/>
      <c r="X30" s="148"/>
      <c r="Y30" s="148"/>
      <c r="Z30" s="148"/>
      <c r="AA30" s="148"/>
      <c r="AB30" s="149"/>
      <c r="AC30" s="148"/>
      <c r="AD30" s="148"/>
      <c r="AE30" s="148"/>
      <c r="AF30" s="148"/>
      <c r="AG30" s="149"/>
      <c r="AH30" s="136"/>
    </row>
    <row r="31" spans="1:34" x14ac:dyDescent="0.2">
      <c r="S31" s="146"/>
      <c r="T31" s="161"/>
      <c r="U31" s="162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49"/>
      <c r="AH31" s="136"/>
    </row>
    <row r="32" spans="1:34" x14ac:dyDescent="0.2">
      <c r="S32" s="163"/>
      <c r="T32" s="108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08"/>
      <c r="AH32" s="108"/>
    </row>
    <row r="236" spans="2:2" x14ac:dyDescent="0.2">
      <c r="B236" t="s">
        <v>1006</v>
      </c>
    </row>
  </sheetData>
  <mergeCells count="3">
    <mergeCell ref="A2:O2"/>
    <mergeCell ref="A3:O3"/>
    <mergeCell ref="A1:O1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&amp;LOrdacsehi Község Önkormányzata
2025.évi költségvetési rendelete&amp;RÉrték típus:e Forint</oddHeader>
  </headerFooter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6"/>
  <sheetViews>
    <sheetView view="pageBreakPreview" zoomScale="91" zoomScaleNormal="100" zoomScaleSheetLayoutView="91" workbookViewId="0">
      <selection activeCell="G22" sqref="G22:G23"/>
    </sheetView>
  </sheetViews>
  <sheetFormatPr defaultRowHeight="12.75" x14ac:dyDescent="0.2"/>
  <cols>
    <col min="1" max="1" width="7.28515625" customWidth="1"/>
    <col min="2" max="2" width="42.7109375" customWidth="1"/>
    <col min="3" max="3" width="17.140625" hidden="1" customWidth="1"/>
    <col min="4" max="4" width="21.28515625" hidden="1" customWidth="1"/>
    <col min="5" max="6" width="19" hidden="1" customWidth="1"/>
    <col min="7" max="7" width="19.5703125" customWidth="1"/>
    <col min="8" max="8" width="18" customWidth="1"/>
    <col min="9" max="9" width="19.140625" customWidth="1"/>
    <col min="256" max="256" width="7.28515625" customWidth="1"/>
    <col min="257" max="257" width="38.5703125" customWidth="1"/>
    <col min="258" max="258" width="20.85546875" customWidth="1"/>
    <col min="259" max="259" width="19.5703125" customWidth="1"/>
    <col min="260" max="260" width="21.28515625" customWidth="1"/>
    <col min="512" max="512" width="7.28515625" customWidth="1"/>
    <col min="513" max="513" width="38.5703125" customWidth="1"/>
    <col min="514" max="514" width="20.85546875" customWidth="1"/>
    <col min="515" max="515" width="19.5703125" customWidth="1"/>
    <col min="516" max="516" width="21.28515625" customWidth="1"/>
    <col min="768" max="768" width="7.28515625" customWidth="1"/>
    <col min="769" max="769" width="38.5703125" customWidth="1"/>
    <col min="770" max="770" width="20.85546875" customWidth="1"/>
    <col min="771" max="771" width="19.5703125" customWidth="1"/>
    <col min="772" max="772" width="21.28515625" customWidth="1"/>
    <col min="1024" max="1024" width="7.28515625" customWidth="1"/>
    <col min="1025" max="1025" width="38.5703125" customWidth="1"/>
    <col min="1026" max="1026" width="20.85546875" customWidth="1"/>
    <col min="1027" max="1027" width="19.5703125" customWidth="1"/>
    <col min="1028" max="1028" width="21.28515625" customWidth="1"/>
    <col min="1280" max="1280" width="7.28515625" customWidth="1"/>
    <col min="1281" max="1281" width="38.5703125" customWidth="1"/>
    <col min="1282" max="1282" width="20.85546875" customWidth="1"/>
    <col min="1283" max="1283" width="19.5703125" customWidth="1"/>
    <col min="1284" max="1284" width="21.28515625" customWidth="1"/>
    <col min="1536" max="1536" width="7.28515625" customWidth="1"/>
    <col min="1537" max="1537" width="38.5703125" customWidth="1"/>
    <col min="1538" max="1538" width="20.85546875" customWidth="1"/>
    <col min="1539" max="1539" width="19.5703125" customWidth="1"/>
    <col min="1540" max="1540" width="21.28515625" customWidth="1"/>
    <col min="1792" max="1792" width="7.28515625" customWidth="1"/>
    <col min="1793" max="1793" width="38.5703125" customWidth="1"/>
    <col min="1794" max="1794" width="20.85546875" customWidth="1"/>
    <col min="1795" max="1795" width="19.5703125" customWidth="1"/>
    <col min="1796" max="1796" width="21.28515625" customWidth="1"/>
    <col min="2048" max="2048" width="7.28515625" customWidth="1"/>
    <col min="2049" max="2049" width="38.5703125" customWidth="1"/>
    <col min="2050" max="2050" width="20.85546875" customWidth="1"/>
    <col min="2051" max="2051" width="19.5703125" customWidth="1"/>
    <col min="2052" max="2052" width="21.28515625" customWidth="1"/>
    <col min="2304" max="2304" width="7.28515625" customWidth="1"/>
    <col min="2305" max="2305" width="38.5703125" customWidth="1"/>
    <col min="2306" max="2306" width="20.85546875" customWidth="1"/>
    <col min="2307" max="2307" width="19.5703125" customWidth="1"/>
    <col min="2308" max="2308" width="21.28515625" customWidth="1"/>
    <col min="2560" max="2560" width="7.28515625" customWidth="1"/>
    <col min="2561" max="2561" width="38.5703125" customWidth="1"/>
    <col min="2562" max="2562" width="20.85546875" customWidth="1"/>
    <col min="2563" max="2563" width="19.5703125" customWidth="1"/>
    <col min="2564" max="2564" width="21.28515625" customWidth="1"/>
    <col min="2816" max="2816" width="7.28515625" customWidth="1"/>
    <col min="2817" max="2817" width="38.5703125" customWidth="1"/>
    <col min="2818" max="2818" width="20.85546875" customWidth="1"/>
    <col min="2819" max="2819" width="19.5703125" customWidth="1"/>
    <col min="2820" max="2820" width="21.28515625" customWidth="1"/>
    <col min="3072" max="3072" width="7.28515625" customWidth="1"/>
    <col min="3073" max="3073" width="38.5703125" customWidth="1"/>
    <col min="3074" max="3074" width="20.85546875" customWidth="1"/>
    <col min="3075" max="3075" width="19.5703125" customWidth="1"/>
    <col min="3076" max="3076" width="21.28515625" customWidth="1"/>
    <col min="3328" max="3328" width="7.28515625" customWidth="1"/>
    <col min="3329" max="3329" width="38.5703125" customWidth="1"/>
    <col min="3330" max="3330" width="20.85546875" customWidth="1"/>
    <col min="3331" max="3331" width="19.5703125" customWidth="1"/>
    <col min="3332" max="3332" width="21.28515625" customWidth="1"/>
    <col min="3584" max="3584" width="7.28515625" customWidth="1"/>
    <col min="3585" max="3585" width="38.5703125" customWidth="1"/>
    <col min="3586" max="3586" width="20.85546875" customWidth="1"/>
    <col min="3587" max="3587" width="19.5703125" customWidth="1"/>
    <col min="3588" max="3588" width="21.28515625" customWidth="1"/>
    <col min="3840" max="3840" width="7.28515625" customWidth="1"/>
    <col min="3841" max="3841" width="38.5703125" customWidth="1"/>
    <col min="3842" max="3842" width="20.85546875" customWidth="1"/>
    <col min="3843" max="3843" width="19.5703125" customWidth="1"/>
    <col min="3844" max="3844" width="21.28515625" customWidth="1"/>
    <col min="4096" max="4096" width="7.28515625" customWidth="1"/>
    <col min="4097" max="4097" width="38.5703125" customWidth="1"/>
    <col min="4098" max="4098" width="20.85546875" customWidth="1"/>
    <col min="4099" max="4099" width="19.5703125" customWidth="1"/>
    <col min="4100" max="4100" width="21.28515625" customWidth="1"/>
    <col min="4352" max="4352" width="7.28515625" customWidth="1"/>
    <col min="4353" max="4353" width="38.5703125" customWidth="1"/>
    <col min="4354" max="4354" width="20.85546875" customWidth="1"/>
    <col min="4355" max="4355" width="19.5703125" customWidth="1"/>
    <col min="4356" max="4356" width="21.28515625" customWidth="1"/>
    <col min="4608" max="4608" width="7.28515625" customWidth="1"/>
    <col min="4609" max="4609" width="38.5703125" customWidth="1"/>
    <col min="4610" max="4610" width="20.85546875" customWidth="1"/>
    <col min="4611" max="4611" width="19.5703125" customWidth="1"/>
    <col min="4612" max="4612" width="21.28515625" customWidth="1"/>
    <col min="4864" max="4864" width="7.28515625" customWidth="1"/>
    <col min="4865" max="4865" width="38.5703125" customWidth="1"/>
    <col min="4866" max="4866" width="20.85546875" customWidth="1"/>
    <col min="4867" max="4867" width="19.5703125" customWidth="1"/>
    <col min="4868" max="4868" width="21.28515625" customWidth="1"/>
    <col min="5120" max="5120" width="7.28515625" customWidth="1"/>
    <col min="5121" max="5121" width="38.5703125" customWidth="1"/>
    <col min="5122" max="5122" width="20.85546875" customWidth="1"/>
    <col min="5123" max="5123" width="19.5703125" customWidth="1"/>
    <col min="5124" max="5124" width="21.28515625" customWidth="1"/>
    <col min="5376" max="5376" width="7.28515625" customWidth="1"/>
    <col min="5377" max="5377" width="38.5703125" customWidth="1"/>
    <col min="5378" max="5378" width="20.85546875" customWidth="1"/>
    <col min="5379" max="5379" width="19.5703125" customWidth="1"/>
    <col min="5380" max="5380" width="21.28515625" customWidth="1"/>
    <col min="5632" max="5632" width="7.28515625" customWidth="1"/>
    <col min="5633" max="5633" width="38.5703125" customWidth="1"/>
    <col min="5634" max="5634" width="20.85546875" customWidth="1"/>
    <col min="5635" max="5635" width="19.5703125" customWidth="1"/>
    <col min="5636" max="5636" width="21.28515625" customWidth="1"/>
    <col min="5888" max="5888" width="7.28515625" customWidth="1"/>
    <col min="5889" max="5889" width="38.5703125" customWidth="1"/>
    <col min="5890" max="5890" width="20.85546875" customWidth="1"/>
    <col min="5891" max="5891" width="19.5703125" customWidth="1"/>
    <col min="5892" max="5892" width="21.28515625" customWidth="1"/>
    <col min="6144" max="6144" width="7.28515625" customWidth="1"/>
    <col min="6145" max="6145" width="38.5703125" customWidth="1"/>
    <col min="6146" max="6146" width="20.85546875" customWidth="1"/>
    <col min="6147" max="6147" width="19.5703125" customWidth="1"/>
    <col min="6148" max="6148" width="21.28515625" customWidth="1"/>
    <col min="6400" max="6400" width="7.28515625" customWidth="1"/>
    <col min="6401" max="6401" width="38.5703125" customWidth="1"/>
    <col min="6402" max="6402" width="20.85546875" customWidth="1"/>
    <col min="6403" max="6403" width="19.5703125" customWidth="1"/>
    <col min="6404" max="6404" width="21.28515625" customWidth="1"/>
    <col min="6656" max="6656" width="7.28515625" customWidth="1"/>
    <col min="6657" max="6657" width="38.5703125" customWidth="1"/>
    <col min="6658" max="6658" width="20.85546875" customWidth="1"/>
    <col min="6659" max="6659" width="19.5703125" customWidth="1"/>
    <col min="6660" max="6660" width="21.28515625" customWidth="1"/>
    <col min="6912" max="6912" width="7.28515625" customWidth="1"/>
    <col min="6913" max="6913" width="38.5703125" customWidth="1"/>
    <col min="6914" max="6914" width="20.85546875" customWidth="1"/>
    <col min="6915" max="6915" width="19.5703125" customWidth="1"/>
    <col min="6916" max="6916" width="21.28515625" customWidth="1"/>
    <col min="7168" max="7168" width="7.28515625" customWidth="1"/>
    <col min="7169" max="7169" width="38.5703125" customWidth="1"/>
    <col min="7170" max="7170" width="20.85546875" customWidth="1"/>
    <col min="7171" max="7171" width="19.5703125" customWidth="1"/>
    <col min="7172" max="7172" width="21.28515625" customWidth="1"/>
    <col min="7424" max="7424" width="7.28515625" customWidth="1"/>
    <col min="7425" max="7425" width="38.5703125" customWidth="1"/>
    <col min="7426" max="7426" width="20.85546875" customWidth="1"/>
    <col min="7427" max="7427" width="19.5703125" customWidth="1"/>
    <col min="7428" max="7428" width="21.28515625" customWidth="1"/>
    <col min="7680" max="7680" width="7.28515625" customWidth="1"/>
    <col min="7681" max="7681" width="38.5703125" customWidth="1"/>
    <col min="7682" max="7682" width="20.85546875" customWidth="1"/>
    <col min="7683" max="7683" width="19.5703125" customWidth="1"/>
    <col min="7684" max="7684" width="21.28515625" customWidth="1"/>
    <col min="7936" max="7936" width="7.28515625" customWidth="1"/>
    <col min="7937" max="7937" width="38.5703125" customWidth="1"/>
    <col min="7938" max="7938" width="20.85546875" customWidth="1"/>
    <col min="7939" max="7939" width="19.5703125" customWidth="1"/>
    <col min="7940" max="7940" width="21.28515625" customWidth="1"/>
    <col min="8192" max="8192" width="7.28515625" customWidth="1"/>
    <col min="8193" max="8193" width="38.5703125" customWidth="1"/>
    <col min="8194" max="8194" width="20.85546875" customWidth="1"/>
    <col min="8195" max="8195" width="19.5703125" customWidth="1"/>
    <col min="8196" max="8196" width="21.28515625" customWidth="1"/>
    <col min="8448" max="8448" width="7.28515625" customWidth="1"/>
    <col min="8449" max="8449" width="38.5703125" customWidth="1"/>
    <col min="8450" max="8450" width="20.85546875" customWidth="1"/>
    <col min="8451" max="8451" width="19.5703125" customWidth="1"/>
    <col min="8452" max="8452" width="21.28515625" customWidth="1"/>
    <col min="8704" max="8704" width="7.28515625" customWidth="1"/>
    <col min="8705" max="8705" width="38.5703125" customWidth="1"/>
    <col min="8706" max="8706" width="20.85546875" customWidth="1"/>
    <col min="8707" max="8707" width="19.5703125" customWidth="1"/>
    <col min="8708" max="8708" width="21.28515625" customWidth="1"/>
    <col min="8960" max="8960" width="7.28515625" customWidth="1"/>
    <col min="8961" max="8961" width="38.5703125" customWidth="1"/>
    <col min="8962" max="8962" width="20.85546875" customWidth="1"/>
    <col min="8963" max="8963" width="19.5703125" customWidth="1"/>
    <col min="8964" max="8964" width="21.28515625" customWidth="1"/>
    <col min="9216" max="9216" width="7.28515625" customWidth="1"/>
    <col min="9217" max="9217" width="38.5703125" customWidth="1"/>
    <col min="9218" max="9218" width="20.85546875" customWidth="1"/>
    <col min="9219" max="9219" width="19.5703125" customWidth="1"/>
    <col min="9220" max="9220" width="21.28515625" customWidth="1"/>
    <col min="9472" max="9472" width="7.28515625" customWidth="1"/>
    <col min="9473" max="9473" width="38.5703125" customWidth="1"/>
    <col min="9474" max="9474" width="20.85546875" customWidth="1"/>
    <col min="9475" max="9475" width="19.5703125" customWidth="1"/>
    <col min="9476" max="9476" width="21.28515625" customWidth="1"/>
    <col min="9728" max="9728" width="7.28515625" customWidth="1"/>
    <col min="9729" max="9729" width="38.5703125" customWidth="1"/>
    <col min="9730" max="9730" width="20.85546875" customWidth="1"/>
    <col min="9731" max="9731" width="19.5703125" customWidth="1"/>
    <col min="9732" max="9732" width="21.28515625" customWidth="1"/>
    <col min="9984" max="9984" width="7.28515625" customWidth="1"/>
    <col min="9985" max="9985" width="38.5703125" customWidth="1"/>
    <col min="9986" max="9986" width="20.85546875" customWidth="1"/>
    <col min="9987" max="9987" width="19.5703125" customWidth="1"/>
    <col min="9988" max="9988" width="21.28515625" customWidth="1"/>
    <col min="10240" max="10240" width="7.28515625" customWidth="1"/>
    <col min="10241" max="10241" width="38.5703125" customWidth="1"/>
    <col min="10242" max="10242" width="20.85546875" customWidth="1"/>
    <col min="10243" max="10243" width="19.5703125" customWidth="1"/>
    <col min="10244" max="10244" width="21.28515625" customWidth="1"/>
    <col min="10496" max="10496" width="7.28515625" customWidth="1"/>
    <col min="10497" max="10497" width="38.5703125" customWidth="1"/>
    <col min="10498" max="10498" width="20.85546875" customWidth="1"/>
    <col min="10499" max="10499" width="19.5703125" customWidth="1"/>
    <col min="10500" max="10500" width="21.28515625" customWidth="1"/>
    <col min="10752" max="10752" width="7.28515625" customWidth="1"/>
    <col min="10753" max="10753" width="38.5703125" customWidth="1"/>
    <col min="10754" max="10754" width="20.85546875" customWidth="1"/>
    <col min="10755" max="10755" width="19.5703125" customWidth="1"/>
    <col min="10756" max="10756" width="21.28515625" customWidth="1"/>
    <col min="11008" max="11008" width="7.28515625" customWidth="1"/>
    <col min="11009" max="11009" width="38.5703125" customWidth="1"/>
    <col min="11010" max="11010" width="20.85546875" customWidth="1"/>
    <col min="11011" max="11011" width="19.5703125" customWidth="1"/>
    <col min="11012" max="11012" width="21.28515625" customWidth="1"/>
    <col min="11264" max="11264" width="7.28515625" customWidth="1"/>
    <col min="11265" max="11265" width="38.5703125" customWidth="1"/>
    <col min="11266" max="11266" width="20.85546875" customWidth="1"/>
    <col min="11267" max="11267" width="19.5703125" customWidth="1"/>
    <col min="11268" max="11268" width="21.28515625" customWidth="1"/>
    <col min="11520" max="11520" width="7.28515625" customWidth="1"/>
    <col min="11521" max="11521" width="38.5703125" customWidth="1"/>
    <col min="11522" max="11522" width="20.85546875" customWidth="1"/>
    <col min="11523" max="11523" width="19.5703125" customWidth="1"/>
    <col min="11524" max="11524" width="21.28515625" customWidth="1"/>
    <col min="11776" max="11776" width="7.28515625" customWidth="1"/>
    <col min="11777" max="11777" width="38.5703125" customWidth="1"/>
    <col min="11778" max="11778" width="20.85546875" customWidth="1"/>
    <col min="11779" max="11779" width="19.5703125" customWidth="1"/>
    <col min="11780" max="11780" width="21.28515625" customWidth="1"/>
    <col min="12032" max="12032" width="7.28515625" customWidth="1"/>
    <col min="12033" max="12033" width="38.5703125" customWidth="1"/>
    <col min="12034" max="12034" width="20.85546875" customWidth="1"/>
    <col min="12035" max="12035" width="19.5703125" customWidth="1"/>
    <col min="12036" max="12036" width="21.28515625" customWidth="1"/>
    <col min="12288" max="12288" width="7.28515625" customWidth="1"/>
    <col min="12289" max="12289" width="38.5703125" customWidth="1"/>
    <col min="12290" max="12290" width="20.85546875" customWidth="1"/>
    <col min="12291" max="12291" width="19.5703125" customWidth="1"/>
    <col min="12292" max="12292" width="21.28515625" customWidth="1"/>
    <col min="12544" max="12544" width="7.28515625" customWidth="1"/>
    <col min="12545" max="12545" width="38.5703125" customWidth="1"/>
    <col min="12546" max="12546" width="20.85546875" customWidth="1"/>
    <col min="12547" max="12547" width="19.5703125" customWidth="1"/>
    <col min="12548" max="12548" width="21.28515625" customWidth="1"/>
    <col min="12800" max="12800" width="7.28515625" customWidth="1"/>
    <col min="12801" max="12801" width="38.5703125" customWidth="1"/>
    <col min="12802" max="12802" width="20.85546875" customWidth="1"/>
    <col min="12803" max="12803" width="19.5703125" customWidth="1"/>
    <col min="12804" max="12804" width="21.28515625" customWidth="1"/>
    <col min="13056" max="13056" width="7.28515625" customWidth="1"/>
    <col min="13057" max="13057" width="38.5703125" customWidth="1"/>
    <col min="13058" max="13058" width="20.85546875" customWidth="1"/>
    <col min="13059" max="13059" width="19.5703125" customWidth="1"/>
    <col min="13060" max="13060" width="21.28515625" customWidth="1"/>
    <col min="13312" max="13312" width="7.28515625" customWidth="1"/>
    <col min="13313" max="13313" width="38.5703125" customWidth="1"/>
    <col min="13314" max="13314" width="20.85546875" customWidth="1"/>
    <col min="13315" max="13315" width="19.5703125" customWidth="1"/>
    <col min="13316" max="13316" width="21.28515625" customWidth="1"/>
    <col min="13568" max="13568" width="7.28515625" customWidth="1"/>
    <col min="13569" max="13569" width="38.5703125" customWidth="1"/>
    <col min="13570" max="13570" width="20.85546875" customWidth="1"/>
    <col min="13571" max="13571" width="19.5703125" customWidth="1"/>
    <col min="13572" max="13572" width="21.28515625" customWidth="1"/>
    <col min="13824" max="13824" width="7.28515625" customWidth="1"/>
    <col min="13825" max="13825" width="38.5703125" customWidth="1"/>
    <col min="13826" max="13826" width="20.85546875" customWidth="1"/>
    <col min="13827" max="13827" width="19.5703125" customWidth="1"/>
    <col min="13828" max="13828" width="21.28515625" customWidth="1"/>
    <col min="14080" max="14080" width="7.28515625" customWidth="1"/>
    <col min="14081" max="14081" width="38.5703125" customWidth="1"/>
    <col min="14082" max="14082" width="20.85546875" customWidth="1"/>
    <col min="14083" max="14083" width="19.5703125" customWidth="1"/>
    <col min="14084" max="14084" width="21.28515625" customWidth="1"/>
    <col min="14336" max="14336" width="7.28515625" customWidth="1"/>
    <col min="14337" max="14337" width="38.5703125" customWidth="1"/>
    <col min="14338" max="14338" width="20.85546875" customWidth="1"/>
    <col min="14339" max="14339" width="19.5703125" customWidth="1"/>
    <col min="14340" max="14340" width="21.28515625" customWidth="1"/>
    <col min="14592" max="14592" width="7.28515625" customWidth="1"/>
    <col min="14593" max="14593" width="38.5703125" customWidth="1"/>
    <col min="14594" max="14594" width="20.85546875" customWidth="1"/>
    <col min="14595" max="14595" width="19.5703125" customWidth="1"/>
    <col min="14596" max="14596" width="21.28515625" customWidth="1"/>
    <col min="14848" max="14848" width="7.28515625" customWidth="1"/>
    <col min="14849" max="14849" width="38.5703125" customWidth="1"/>
    <col min="14850" max="14850" width="20.85546875" customWidth="1"/>
    <col min="14851" max="14851" width="19.5703125" customWidth="1"/>
    <col min="14852" max="14852" width="21.28515625" customWidth="1"/>
    <col min="15104" max="15104" width="7.28515625" customWidth="1"/>
    <col min="15105" max="15105" width="38.5703125" customWidth="1"/>
    <col min="15106" max="15106" width="20.85546875" customWidth="1"/>
    <col min="15107" max="15107" width="19.5703125" customWidth="1"/>
    <col min="15108" max="15108" width="21.28515625" customWidth="1"/>
    <col min="15360" max="15360" width="7.28515625" customWidth="1"/>
    <col min="15361" max="15361" width="38.5703125" customWidth="1"/>
    <col min="15362" max="15362" width="20.85546875" customWidth="1"/>
    <col min="15363" max="15363" width="19.5703125" customWidth="1"/>
    <col min="15364" max="15364" width="21.28515625" customWidth="1"/>
    <col min="15616" max="15616" width="7.28515625" customWidth="1"/>
    <col min="15617" max="15617" width="38.5703125" customWidth="1"/>
    <col min="15618" max="15618" width="20.85546875" customWidth="1"/>
    <col min="15619" max="15619" width="19.5703125" customWidth="1"/>
    <col min="15620" max="15620" width="21.28515625" customWidth="1"/>
    <col min="15872" max="15872" width="7.28515625" customWidth="1"/>
    <col min="15873" max="15873" width="38.5703125" customWidth="1"/>
    <col min="15874" max="15874" width="20.85546875" customWidth="1"/>
    <col min="15875" max="15875" width="19.5703125" customWidth="1"/>
    <col min="15876" max="15876" width="21.28515625" customWidth="1"/>
    <col min="16128" max="16128" width="7.28515625" customWidth="1"/>
    <col min="16129" max="16129" width="38.5703125" customWidth="1"/>
    <col min="16130" max="16130" width="20.85546875" customWidth="1"/>
    <col min="16131" max="16131" width="19.5703125" customWidth="1"/>
    <col min="16132" max="16132" width="21.28515625" customWidth="1"/>
  </cols>
  <sheetData>
    <row r="2" spans="1:16" x14ac:dyDescent="0.2">
      <c r="A2" s="312" t="s">
        <v>1046</v>
      </c>
      <c r="B2" s="312"/>
      <c r="C2" s="312"/>
      <c r="D2" s="312"/>
      <c r="E2" s="312"/>
      <c r="F2" s="312"/>
      <c r="G2" s="3"/>
      <c r="H2" s="3"/>
      <c r="I2" s="3"/>
      <c r="J2" s="3"/>
      <c r="K2" s="3"/>
      <c r="L2" s="3"/>
      <c r="M2" s="3"/>
    </row>
    <row r="3" spans="1:16" x14ac:dyDescent="0.2">
      <c r="A3" s="312" t="s">
        <v>935</v>
      </c>
      <c r="B3" s="312"/>
      <c r="C3" s="312"/>
      <c r="D3" s="312"/>
      <c r="E3" s="312"/>
      <c r="F3" s="312"/>
      <c r="G3" s="3"/>
      <c r="H3" s="3"/>
      <c r="I3" s="3"/>
      <c r="J3" s="3"/>
      <c r="K3" s="3"/>
      <c r="L3" s="3"/>
      <c r="M3" s="3"/>
      <c r="N3" s="3"/>
      <c r="O3" s="3"/>
      <c r="P3" s="3"/>
    </row>
    <row r="5" spans="1:16" ht="25.5" x14ac:dyDescent="0.2">
      <c r="A5" s="165"/>
      <c r="B5" s="165" t="s">
        <v>2</v>
      </c>
      <c r="C5" s="166" t="s">
        <v>1000</v>
      </c>
      <c r="D5" s="166" t="s">
        <v>1001</v>
      </c>
      <c r="E5" s="166" t="s">
        <v>1011</v>
      </c>
      <c r="F5" s="166" t="s">
        <v>1016</v>
      </c>
      <c r="G5" s="166" t="s">
        <v>1024</v>
      </c>
      <c r="H5" s="166" t="s">
        <v>1035</v>
      </c>
      <c r="I5" s="166" t="s">
        <v>1043</v>
      </c>
    </row>
    <row r="6" spans="1:16" ht="25.5" x14ac:dyDescent="0.2">
      <c r="A6" s="167" t="s">
        <v>49</v>
      </c>
      <c r="B6" s="168" t="s">
        <v>50</v>
      </c>
      <c r="C6" s="169" t="e">
        <f>össz!#REF!</f>
        <v>#REF!</v>
      </c>
      <c r="D6" s="169">
        <f>össz!C25</f>
        <v>62115600</v>
      </c>
      <c r="E6" s="169">
        <f>össz!D25</f>
        <v>62115600</v>
      </c>
      <c r="F6" s="169">
        <f>össz!E25</f>
        <v>55715471</v>
      </c>
      <c r="G6" s="303">
        <f>össz!F25</f>
        <v>66845</v>
      </c>
      <c r="H6" s="304">
        <f>G6*1.05</f>
        <v>70187.25</v>
      </c>
      <c r="I6" s="304">
        <f>H6*1.05</f>
        <v>73696.612500000003</v>
      </c>
    </row>
    <row r="7" spans="1:16" ht="38.25" x14ac:dyDescent="0.2">
      <c r="A7" s="167" t="s">
        <v>51</v>
      </c>
      <c r="B7" s="168" t="s">
        <v>52</v>
      </c>
      <c r="C7" s="169" t="e">
        <f>össz!#REF!</f>
        <v>#REF!</v>
      </c>
      <c r="D7" s="169">
        <f>össz!C26</f>
        <v>7822000</v>
      </c>
      <c r="E7" s="169">
        <f>össz!D26</f>
        <v>7822000</v>
      </c>
      <c r="F7" s="169">
        <f>össz!E26</f>
        <v>6091666</v>
      </c>
      <c r="G7" s="169">
        <f>össz!F26</f>
        <v>7123</v>
      </c>
      <c r="H7" s="304">
        <f t="shared" ref="H7:I15" si="0">G7*1.05</f>
        <v>7479.1500000000005</v>
      </c>
      <c r="I7" s="304">
        <f t="shared" si="0"/>
        <v>7853.107500000001</v>
      </c>
    </row>
    <row r="8" spans="1:16" x14ac:dyDescent="0.2">
      <c r="A8" s="167" t="s">
        <v>167</v>
      </c>
      <c r="B8" s="168" t="s">
        <v>168</v>
      </c>
      <c r="C8" s="169" t="e">
        <f>össz!#REF!</f>
        <v>#REF!</v>
      </c>
      <c r="D8" s="169">
        <f>össz!C107</f>
        <v>61011000</v>
      </c>
      <c r="E8" s="169">
        <f>össz!D107</f>
        <v>61859500</v>
      </c>
      <c r="F8" s="169">
        <f>össz!E107</f>
        <v>54435336</v>
      </c>
      <c r="G8" s="169">
        <f>össz!F107</f>
        <v>68837</v>
      </c>
      <c r="H8" s="304">
        <f t="shared" si="0"/>
        <v>72278.850000000006</v>
      </c>
      <c r="I8" s="304">
        <f t="shared" si="0"/>
        <v>75892.79250000001</v>
      </c>
    </row>
    <row r="9" spans="1:16" ht="25.5" x14ac:dyDescent="0.2">
      <c r="A9" s="167" t="s">
        <v>301</v>
      </c>
      <c r="B9" s="168" t="s">
        <v>302</v>
      </c>
      <c r="C9" s="169" t="e">
        <f>össz!#REF!</f>
        <v>#REF!</v>
      </c>
      <c r="D9" s="169">
        <f>össz!F174</f>
        <v>4000</v>
      </c>
      <c r="E9" s="169">
        <f>össz!D174</f>
        <v>4000000</v>
      </c>
      <c r="F9" s="169">
        <f>össz!E174</f>
        <v>2993785</v>
      </c>
      <c r="G9" s="169">
        <f>össz!F174</f>
        <v>4000</v>
      </c>
      <c r="H9" s="304">
        <f t="shared" si="0"/>
        <v>4200</v>
      </c>
      <c r="I9" s="304">
        <f t="shared" si="0"/>
        <v>4410</v>
      </c>
    </row>
    <row r="10" spans="1:16" ht="38.25" x14ac:dyDescent="0.2">
      <c r="A10" s="167" t="s">
        <v>433</v>
      </c>
      <c r="B10" s="168" t="s">
        <v>434</v>
      </c>
      <c r="C10" s="169" t="e">
        <f>össz!#REF!</f>
        <v>#REF!</v>
      </c>
      <c r="D10" s="169">
        <f>össz!C241</f>
        <v>135208102</v>
      </c>
      <c r="E10" s="169">
        <f>össz!D241</f>
        <v>46452502</v>
      </c>
      <c r="F10" s="169">
        <f>össz!E241</f>
        <v>20693316</v>
      </c>
      <c r="G10" s="169">
        <f>össz!F241</f>
        <v>31527</v>
      </c>
      <c r="H10" s="304">
        <v>30000</v>
      </c>
      <c r="I10" s="304">
        <f t="shared" si="0"/>
        <v>31500</v>
      </c>
    </row>
    <row r="11" spans="1:16" x14ac:dyDescent="0.2">
      <c r="A11" s="167" t="s">
        <v>451</v>
      </c>
      <c r="B11" s="168" t="s">
        <v>452</v>
      </c>
      <c r="C11" s="169" t="e">
        <f>össz!#REF!</f>
        <v>#REF!</v>
      </c>
      <c r="D11" s="169">
        <f>össz!C250</f>
        <v>7033000</v>
      </c>
      <c r="E11" s="169">
        <f>össz!D250</f>
        <v>7033000</v>
      </c>
      <c r="F11" s="169">
        <f>össz!E250</f>
        <v>3310147</v>
      </c>
      <c r="G11" s="169">
        <f>össz!F250</f>
        <v>8702</v>
      </c>
      <c r="H11" s="304">
        <f t="shared" si="0"/>
        <v>9137.1</v>
      </c>
      <c r="I11" s="304">
        <f t="shared" si="0"/>
        <v>9593.9549999999999</v>
      </c>
    </row>
    <row r="12" spans="1:16" x14ac:dyDescent="0.2">
      <c r="A12" s="167" t="s">
        <v>461</v>
      </c>
      <c r="B12" s="168" t="s">
        <v>462</v>
      </c>
      <c r="C12" s="169" t="e">
        <f>össz!#REF!</f>
        <v>#REF!</v>
      </c>
      <c r="D12" s="169">
        <f>össz!C255</f>
        <v>0</v>
      </c>
      <c r="E12" s="169">
        <f>össz!D255</f>
        <v>89000000</v>
      </c>
      <c r="F12" s="169">
        <f t="shared" ref="F12" si="1">E12*1.05</f>
        <v>93450000</v>
      </c>
      <c r="G12" s="169">
        <f>össz!F255</f>
        <v>25076</v>
      </c>
      <c r="H12" s="304">
        <f t="shared" si="0"/>
        <v>26329.800000000003</v>
      </c>
      <c r="I12" s="304">
        <f t="shared" si="0"/>
        <v>27646.290000000005</v>
      </c>
    </row>
    <row r="13" spans="1:16" ht="25.5" x14ac:dyDescent="0.2">
      <c r="A13" s="167" t="s">
        <v>585</v>
      </c>
      <c r="B13" s="168" t="s">
        <v>586</v>
      </c>
      <c r="C13" s="169" t="e">
        <f>össz!#REF!</f>
        <v>#REF!</v>
      </c>
      <c r="D13" s="169">
        <f>össz!C624</f>
        <v>2630721</v>
      </c>
      <c r="E13" s="169">
        <f>össz!D624</f>
        <v>2630721</v>
      </c>
      <c r="F13" s="169">
        <f>össz!E624</f>
        <v>2630721</v>
      </c>
      <c r="G13" s="169">
        <f>össz!F624</f>
        <v>2552</v>
      </c>
      <c r="H13" s="304">
        <f t="shared" si="0"/>
        <v>2679.6</v>
      </c>
      <c r="I13" s="304">
        <f t="shared" si="0"/>
        <v>2813.58</v>
      </c>
      <c r="J13" s="211"/>
    </row>
    <row r="14" spans="1:16" ht="37.5" customHeight="1" x14ac:dyDescent="0.2">
      <c r="A14" s="170" t="s">
        <v>587</v>
      </c>
      <c r="B14" s="171" t="s">
        <v>588</v>
      </c>
      <c r="C14" s="172" t="e">
        <f>SUM(C6:C13)</f>
        <v>#REF!</v>
      </c>
      <c r="D14" s="172">
        <f>SUM(D6:D13)</f>
        <v>275824423</v>
      </c>
      <c r="E14" s="172">
        <f>SUM(E6:E13)</f>
        <v>280913323</v>
      </c>
      <c r="F14" s="172">
        <f t="shared" ref="F14:G14" si="2">SUM(F6:F13)</f>
        <v>239320442</v>
      </c>
      <c r="G14" s="172">
        <f t="shared" si="2"/>
        <v>214662</v>
      </c>
      <c r="H14" s="304">
        <f>H13+H11+H10+H9+H8+H7+H6</f>
        <v>195961.95</v>
      </c>
      <c r="I14" s="304">
        <f>I13+I11+I10+I9+I8+I7+I6</f>
        <v>205760.04750000004</v>
      </c>
    </row>
    <row r="15" spans="1:16" ht="38.25" x14ac:dyDescent="0.2">
      <c r="A15" s="173" t="s">
        <v>116</v>
      </c>
      <c r="B15" s="174" t="s">
        <v>631</v>
      </c>
      <c r="C15" s="209" t="e">
        <f>össz!#REF!</f>
        <v>#REF!</v>
      </c>
      <c r="D15" s="209">
        <f>össz!C361</f>
        <v>89706256</v>
      </c>
      <c r="E15" s="209">
        <f>össz!D361</f>
        <v>89706256</v>
      </c>
      <c r="F15" s="209">
        <f>össz!E361</f>
        <v>91823191</v>
      </c>
      <c r="G15" s="209">
        <f>össz!F361</f>
        <v>103847</v>
      </c>
      <c r="H15" s="305">
        <f>G15*1.05</f>
        <v>109039.35</v>
      </c>
      <c r="I15" s="305">
        <f t="shared" si="0"/>
        <v>114491.3175</v>
      </c>
    </row>
    <row r="16" spans="1:16" ht="38.25" x14ac:dyDescent="0.2">
      <c r="A16" s="175" t="s">
        <v>205</v>
      </c>
      <c r="B16" s="176" t="s">
        <v>667</v>
      </c>
      <c r="C16" s="209" t="e">
        <f>össz!#REF!</f>
        <v>#REF!</v>
      </c>
      <c r="D16" s="209">
        <f>össz!C397</f>
        <v>0</v>
      </c>
      <c r="E16" s="209">
        <f>össz!D397</f>
        <v>0</v>
      </c>
      <c r="F16" s="209">
        <f>össz!E397</f>
        <v>44043126</v>
      </c>
      <c r="G16" s="209">
        <f>össz!F397</f>
        <v>0</v>
      </c>
      <c r="H16" s="305">
        <f t="shared" ref="H16:I23" si="3">G16*1.05</f>
        <v>0</v>
      </c>
      <c r="I16" s="305">
        <f t="shared" si="3"/>
        <v>0</v>
      </c>
    </row>
    <row r="17" spans="1:9" ht="25.5" x14ac:dyDescent="0.2">
      <c r="A17" s="175" t="s">
        <v>405</v>
      </c>
      <c r="B17" s="176" t="s">
        <v>767</v>
      </c>
      <c r="C17" s="209" t="e">
        <f>össz!#REF!</f>
        <v>#REF!</v>
      </c>
      <c r="D17" s="209">
        <f>össz!C497</f>
        <v>21250000</v>
      </c>
      <c r="E17" s="209">
        <f>össz!D497</f>
        <v>21250000</v>
      </c>
      <c r="F17" s="209">
        <f>össz!E497</f>
        <v>36681121</v>
      </c>
      <c r="G17" s="209">
        <f>össz!F497</f>
        <v>27550</v>
      </c>
      <c r="H17" s="305">
        <f t="shared" si="3"/>
        <v>28927.5</v>
      </c>
      <c r="I17" s="305">
        <f t="shared" si="3"/>
        <v>30373.875</v>
      </c>
    </row>
    <row r="18" spans="1:9" ht="38.25" x14ac:dyDescent="0.2">
      <c r="A18" s="175" t="s">
        <v>463</v>
      </c>
      <c r="B18" s="176" t="s">
        <v>797</v>
      </c>
      <c r="C18" s="209" t="e">
        <f>össz!#REF!</f>
        <v>#REF!</v>
      </c>
      <c r="D18" s="209">
        <f>össz!C527</f>
        <v>6947000</v>
      </c>
      <c r="E18" s="209">
        <f>össz!D527</f>
        <v>8039900</v>
      </c>
      <c r="F18" s="209">
        <f>össz!E527</f>
        <v>17873699</v>
      </c>
      <c r="G18" s="209">
        <f>össz!F527</f>
        <v>5150</v>
      </c>
      <c r="H18" s="305">
        <f t="shared" si="3"/>
        <v>5407.5</v>
      </c>
      <c r="I18" s="305">
        <f t="shared" si="3"/>
        <v>5677.875</v>
      </c>
    </row>
    <row r="19" spans="1:9" ht="25.5" x14ac:dyDescent="0.2">
      <c r="A19" s="175" t="s">
        <v>481</v>
      </c>
      <c r="B19" s="176" t="s">
        <v>806</v>
      </c>
      <c r="C19" s="209" t="e">
        <f>össz!#REF!</f>
        <v>#REF!</v>
      </c>
      <c r="D19" s="209">
        <f>össz!C536</f>
        <v>0</v>
      </c>
      <c r="E19" s="209">
        <f>össz!D536</f>
        <v>0</v>
      </c>
      <c r="F19" s="209">
        <f>össz!E536</f>
        <v>0</v>
      </c>
      <c r="G19" s="209">
        <f>össz!F536</f>
        <v>0</v>
      </c>
      <c r="H19" s="305">
        <f t="shared" si="3"/>
        <v>0</v>
      </c>
      <c r="I19" s="305">
        <f t="shared" si="3"/>
        <v>0</v>
      </c>
    </row>
    <row r="20" spans="1:9" ht="25.5" x14ac:dyDescent="0.2">
      <c r="A20" s="175" t="s">
        <v>533</v>
      </c>
      <c r="B20" s="176" t="s">
        <v>832</v>
      </c>
      <c r="C20" s="209" t="e">
        <f>össz!#REF!</f>
        <v>#REF!</v>
      </c>
      <c r="D20" s="209">
        <f>össz!C562</f>
        <v>0</v>
      </c>
      <c r="E20" s="209">
        <f>össz!D562</f>
        <v>0</v>
      </c>
      <c r="F20" s="209">
        <f>össz!E562</f>
        <v>0</v>
      </c>
      <c r="G20" s="209">
        <f>össz!F562</f>
        <v>0</v>
      </c>
      <c r="H20" s="305">
        <f t="shared" si="3"/>
        <v>0</v>
      </c>
      <c r="I20" s="305">
        <f t="shared" si="3"/>
        <v>0</v>
      </c>
    </row>
    <row r="21" spans="1:9" ht="25.5" x14ac:dyDescent="0.2">
      <c r="A21" s="175" t="s">
        <v>585</v>
      </c>
      <c r="B21" s="176" t="s">
        <v>858</v>
      </c>
      <c r="C21" s="209" t="e">
        <f>össz!#REF!</f>
        <v>#REF!</v>
      </c>
      <c r="D21" s="209">
        <f>össz!C588</f>
        <v>0</v>
      </c>
      <c r="E21" s="209">
        <f>össz!D588</f>
        <v>0</v>
      </c>
      <c r="F21" s="209">
        <f>össz!E588</f>
        <v>0</v>
      </c>
      <c r="G21" s="209">
        <f>össz!F588</f>
        <v>0</v>
      </c>
      <c r="H21" s="305">
        <f t="shared" si="3"/>
        <v>0</v>
      </c>
      <c r="I21" s="305">
        <f t="shared" si="3"/>
        <v>0</v>
      </c>
    </row>
    <row r="22" spans="1:9" ht="25.5" x14ac:dyDescent="0.2">
      <c r="A22" s="177" t="s">
        <v>587</v>
      </c>
      <c r="B22" s="178" t="s">
        <v>859</v>
      </c>
      <c r="C22" s="210" t="e">
        <f>SUM(C15:C21)</f>
        <v>#REF!</v>
      </c>
      <c r="D22" s="210">
        <f>SUM(D15:D21)</f>
        <v>117903256</v>
      </c>
      <c r="E22" s="210">
        <f>SUM(E15:E21)</f>
        <v>118996156</v>
      </c>
      <c r="F22" s="210">
        <f t="shared" ref="F22:H22" si="4">SUM(F15:F21)</f>
        <v>190421137</v>
      </c>
      <c r="G22" s="210">
        <f t="shared" si="4"/>
        <v>136547</v>
      </c>
      <c r="H22" s="210">
        <f t="shared" si="4"/>
        <v>143374.35</v>
      </c>
      <c r="I22" s="305">
        <f t="shared" si="3"/>
        <v>150543.0675</v>
      </c>
    </row>
    <row r="23" spans="1:9" ht="25.5" x14ac:dyDescent="0.2">
      <c r="A23" s="179" t="s">
        <v>37</v>
      </c>
      <c r="B23" s="180" t="s">
        <v>873</v>
      </c>
      <c r="C23" s="181" t="e">
        <f>össz!#REF!</f>
        <v>#REF!</v>
      </c>
      <c r="D23" s="181">
        <f>össz!C604</f>
        <v>161917167</v>
      </c>
      <c r="E23" s="212">
        <f>össz!D604</f>
        <v>161917167</v>
      </c>
      <c r="F23" s="212">
        <f>össz!E604</f>
        <v>161917167</v>
      </c>
      <c r="G23" s="209">
        <f>össz!F604</f>
        <v>78115</v>
      </c>
      <c r="H23" s="305">
        <f>H14-H22</f>
        <v>52587.600000000006</v>
      </c>
      <c r="I23" s="305">
        <f t="shared" si="3"/>
        <v>55216.98000000001</v>
      </c>
    </row>
    <row r="24" spans="1:9" x14ac:dyDescent="0.2">
      <c r="A24" s="1"/>
      <c r="B24" s="1"/>
      <c r="C24" s="9"/>
      <c r="D24" s="9"/>
    </row>
    <row r="25" spans="1:9" x14ac:dyDescent="0.2">
      <c r="A25" s="1"/>
      <c r="B25" s="1"/>
      <c r="C25" s="9"/>
      <c r="D25" s="9"/>
    </row>
    <row r="236" spans="2:2" x14ac:dyDescent="0.2">
      <c r="B236" t="s">
        <v>1006</v>
      </c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&amp;LOrdacsehi Község Önkormányzata
2025.évi költségvetési rendelete&amp;RÉrték típus:e Forint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"/>
  <sheetViews>
    <sheetView view="pageBreakPreview" zoomScale="112" zoomScaleNormal="100" zoomScaleSheetLayoutView="112" workbookViewId="0">
      <selection activeCell="D15" sqref="D15"/>
    </sheetView>
  </sheetViews>
  <sheetFormatPr defaultRowHeight="12.75" x14ac:dyDescent="0.2"/>
  <cols>
    <col min="1" max="1" width="40.5703125" customWidth="1"/>
    <col min="2" max="2" width="0.140625" customWidth="1"/>
    <col min="3" max="3" width="23" hidden="1" customWidth="1"/>
    <col min="4" max="4" width="16.7109375" customWidth="1"/>
  </cols>
  <sheetData>
    <row r="1" spans="1:4" x14ac:dyDescent="0.2">
      <c r="A1" s="312" t="s">
        <v>1045</v>
      </c>
      <c r="B1" s="312"/>
      <c r="C1" s="312"/>
      <c r="D1" s="312"/>
    </row>
    <row r="2" spans="1:4" x14ac:dyDescent="0.2">
      <c r="A2" s="312" t="s">
        <v>912</v>
      </c>
      <c r="B2" s="312"/>
      <c r="C2" s="312"/>
      <c r="D2" s="312"/>
    </row>
    <row r="3" spans="1:4" x14ac:dyDescent="0.2">
      <c r="A3" s="312" t="s">
        <v>919</v>
      </c>
      <c r="B3" s="312"/>
      <c r="C3" s="312"/>
      <c r="D3" s="312"/>
    </row>
    <row r="4" spans="1:4" x14ac:dyDescent="0.2">
      <c r="B4" s="66"/>
      <c r="C4" s="67" t="s">
        <v>1044</v>
      </c>
    </row>
    <row r="5" spans="1:4" ht="12.75" customHeight="1" x14ac:dyDescent="0.2">
      <c r="A5" s="324" t="s">
        <v>920</v>
      </c>
      <c r="B5" s="339" t="s">
        <v>1040</v>
      </c>
      <c r="C5" s="339" t="s">
        <v>1041</v>
      </c>
      <c r="D5" s="339" t="s">
        <v>1042</v>
      </c>
    </row>
    <row r="6" spans="1:4" x14ac:dyDescent="0.2">
      <c r="A6" s="325"/>
      <c r="B6" s="340"/>
      <c r="C6" s="341"/>
      <c r="D6" s="340"/>
    </row>
    <row r="7" spans="1:4" x14ac:dyDescent="0.2">
      <c r="A7" s="68"/>
      <c r="B7" s="69"/>
      <c r="C7" s="69"/>
      <c r="D7" s="69"/>
    </row>
    <row r="8" spans="1:4" x14ac:dyDescent="0.2">
      <c r="A8" s="68" t="s">
        <v>922</v>
      </c>
      <c r="B8" s="70"/>
      <c r="C8" s="69"/>
      <c r="D8" s="70"/>
    </row>
    <row r="9" spans="1:4" x14ac:dyDescent="0.2">
      <c r="A9" s="68"/>
      <c r="B9" s="71"/>
      <c r="C9" s="71"/>
      <c r="D9" s="71"/>
    </row>
    <row r="10" spans="1:4" x14ac:dyDescent="0.2">
      <c r="A10" s="68"/>
      <c r="B10" s="72"/>
      <c r="C10" s="71"/>
      <c r="D10" s="72"/>
    </row>
    <row r="11" spans="1:4" ht="12.75" customHeight="1" x14ac:dyDescent="0.2">
      <c r="A11" s="73" t="s">
        <v>923</v>
      </c>
      <c r="B11" s="74">
        <v>8444102</v>
      </c>
      <c r="C11" s="74">
        <v>7679102</v>
      </c>
      <c r="D11" s="74">
        <v>6927</v>
      </c>
    </row>
    <row r="12" spans="1:4" x14ac:dyDescent="0.2">
      <c r="A12" s="75"/>
      <c r="B12" s="74"/>
      <c r="C12" s="76"/>
      <c r="D12" s="74"/>
    </row>
    <row r="13" spans="1:4" ht="12.75" customHeight="1" x14ac:dyDescent="0.2">
      <c r="A13" s="73" t="s">
        <v>924</v>
      </c>
      <c r="B13" s="74">
        <v>110992000</v>
      </c>
      <c r="C13" s="76">
        <v>21992000</v>
      </c>
      <c r="D13" s="74">
        <v>0</v>
      </c>
    </row>
    <row r="14" spans="1:4" x14ac:dyDescent="0.2">
      <c r="A14" s="75" t="s">
        <v>1066</v>
      </c>
      <c r="B14" s="76"/>
      <c r="C14" s="76"/>
      <c r="D14" s="76">
        <v>10000</v>
      </c>
    </row>
    <row r="15" spans="1:4" x14ac:dyDescent="0.2">
      <c r="A15" s="68"/>
      <c r="B15" s="76"/>
      <c r="C15" s="76"/>
      <c r="D15" s="76"/>
    </row>
    <row r="16" spans="1:4" x14ac:dyDescent="0.2">
      <c r="A16" s="77" t="s">
        <v>925</v>
      </c>
      <c r="B16" s="78">
        <f>B11+B13</f>
        <v>119436102</v>
      </c>
      <c r="C16" s="78">
        <f>C11+C13</f>
        <v>29671102</v>
      </c>
      <c r="D16" s="78">
        <f>össz!F240</f>
        <v>16927</v>
      </c>
    </row>
    <row r="236" spans="2:2" x14ac:dyDescent="0.2">
      <c r="B236" t="s">
        <v>1006</v>
      </c>
    </row>
  </sheetData>
  <mergeCells count="7">
    <mergeCell ref="D5:D6"/>
    <mergeCell ref="A1:D1"/>
    <mergeCell ref="A2:D2"/>
    <mergeCell ref="A3:D3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&amp;LOrdacsehi Község Önkormányzata
2025.évi költségvetési rendelete&amp;RÉrték típus:e Forint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F639"/>
  <sheetViews>
    <sheetView view="pageBreakPreview" zoomScale="124" zoomScaleNormal="85" zoomScaleSheetLayoutView="124" workbookViewId="0">
      <pane xSplit="2" ySplit="5" topLeftCell="C6" activePane="bottomRight" state="frozen"/>
      <selection activeCell="A3" sqref="A3"/>
      <selection pane="topRight" activeCell="A3" sqref="A3"/>
      <selection pane="bottomLeft" activeCell="A3" sqref="A3"/>
      <selection pane="bottomRight" activeCell="F255" sqref="F255"/>
    </sheetView>
  </sheetViews>
  <sheetFormatPr defaultRowHeight="12.75" outlineLevelRow="1" x14ac:dyDescent="0.2"/>
  <cols>
    <col min="1" max="1" width="12.85546875" style="1" customWidth="1"/>
    <col min="2" max="2" width="82.140625" style="1" customWidth="1"/>
    <col min="3" max="3" width="9.28515625" style="1" hidden="1" customWidth="1"/>
    <col min="4" max="4" width="11.5703125" style="1" hidden="1" customWidth="1"/>
    <col min="5" max="5" width="13.42578125" style="1" hidden="1" customWidth="1"/>
    <col min="6" max="6" width="17.28515625" style="1" customWidth="1"/>
    <col min="7" max="16384" width="9.140625" style="1"/>
  </cols>
  <sheetData>
    <row r="2" spans="1:6" x14ac:dyDescent="0.2">
      <c r="A2" s="312" t="s">
        <v>1055</v>
      </c>
      <c r="B2" s="312"/>
    </row>
    <row r="3" spans="1:6" x14ac:dyDescent="0.2">
      <c r="A3" s="312" t="s">
        <v>9</v>
      </c>
      <c r="B3" s="312"/>
    </row>
    <row r="4" spans="1:6" x14ac:dyDescent="0.2">
      <c r="A4" s="256"/>
      <c r="B4" s="256"/>
    </row>
    <row r="5" spans="1:6" s="14" customFormat="1" ht="69.95" customHeight="1" x14ac:dyDescent="0.2">
      <c r="A5" s="13"/>
      <c r="B5" s="13" t="s">
        <v>2</v>
      </c>
      <c r="C5" s="219" t="s">
        <v>1040</v>
      </c>
      <c r="D5" s="219" t="s">
        <v>1062</v>
      </c>
      <c r="E5" s="219" t="s">
        <v>1036</v>
      </c>
      <c r="F5" s="219" t="s">
        <v>1061</v>
      </c>
    </row>
    <row r="6" spans="1:6" x14ac:dyDescent="0.2">
      <c r="A6" s="15" t="s">
        <v>11</v>
      </c>
      <c r="B6" s="16" t="s">
        <v>12</v>
      </c>
      <c r="C6" s="235">
        <f>SUM(ÖNK!C6,ovi!C6)</f>
        <v>42200000</v>
      </c>
      <c r="D6" s="235">
        <f>SUM(ÖNK!D6,ovi!D6)</f>
        <v>42000000</v>
      </c>
      <c r="E6" s="235">
        <f>SUM(ÖNK!E6,ovi!E6)</f>
        <v>37766396</v>
      </c>
      <c r="F6" s="235">
        <f>SUM(ÖNK!F6,ovi!F6)</f>
        <v>45925</v>
      </c>
    </row>
    <row r="7" spans="1:6" hidden="1" x14ac:dyDescent="0.2">
      <c r="A7" s="15" t="s">
        <v>13</v>
      </c>
      <c r="B7" s="16" t="s">
        <v>14</v>
      </c>
      <c r="C7" s="17">
        <f>SUM(ÖNK!C7,ovi!C7)</f>
        <v>0</v>
      </c>
      <c r="D7" s="17">
        <f>SUM(ÖNK!D7,ovi!D7)</f>
        <v>0</v>
      </c>
      <c r="E7" s="235">
        <f>SUM(ÖNK!E7,ovi!E7)</f>
        <v>0</v>
      </c>
      <c r="F7" s="235">
        <f>SUM(ÖNK!F7,ovi!F7)</f>
        <v>0</v>
      </c>
    </row>
    <row r="8" spans="1:6" hidden="1" x14ac:dyDescent="0.2">
      <c r="A8" s="15" t="s">
        <v>15</v>
      </c>
      <c r="B8" s="16" t="s">
        <v>16</v>
      </c>
      <c r="C8" s="17">
        <f>SUM(ÖNK!C8,ovi!C8)</f>
        <v>0</v>
      </c>
      <c r="D8" s="17">
        <f>SUM(ÖNK!D8,ovi!D8)</f>
        <v>0</v>
      </c>
      <c r="E8" s="235">
        <f>SUM(ÖNK!E8,ovi!E8)</f>
        <v>0</v>
      </c>
      <c r="F8" s="235">
        <f>SUM(ÖNK!F8,ovi!F8)</f>
        <v>0</v>
      </c>
    </row>
    <row r="9" spans="1:6" x14ac:dyDescent="0.2">
      <c r="A9" s="15" t="s">
        <v>17</v>
      </c>
      <c r="B9" s="16" t="s">
        <v>18</v>
      </c>
      <c r="C9" s="235">
        <f>SUM(ÖNK!C9,ovi!C9)</f>
        <v>0</v>
      </c>
      <c r="D9" s="235">
        <f>SUM(ÖNK!D9,ovi!D9)</f>
        <v>0</v>
      </c>
      <c r="E9" s="235">
        <f>SUM(ÖNK!E9,ovi!E9)</f>
        <v>0</v>
      </c>
      <c r="F9" s="235">
        <f>SUM(ÖNK!F9,ovi!F9)</f>
        <v>450</v>
      </c>
    </row>
    <row r="10" spans="1:6" hidden="1" x14ac:dyDescent="0.2">
      <c r="A10" s="15" t="s">
        <v>19</v>
      </c>
      <c r="B10" s="16" t="s">
        <v>20</v>
      </c>
      <c r="C10" s="17">
        <f>SUM(ÖNK!C10,ovi!C10)</f>
        <v>0</v>
      </c>
      <c r="D10" s="17">
        <f>SUM(ÖNK!D10,ovi!D10)</f>
        <v>0</v>
      </c>
      <c r="E10" s="235">
        <f>SUM(ÖNK!E10,ovi!E10)</f>
        <v>0</v>
      </c>
      <c r="F10" s="235">
        <f>SUM(ÖNK!F10,ovi!F10)</f>
        <v>0</v>
      </c>
    </row>
    <row r="11" spans="1:6" x14ac:dyDescent="0.2">
      <c r="A11" s="15" t="s">
        <v>21</v>
      </c>
      <c r="B11" s="16" t="s">
        <v>22</v>
      </c>
      <c r="C11" s="17">
        <f>SUM(ÖNK!C11,ovi!C11)</f>
        <v>1614000</v>
      </c>
      <c r="D11" s="17">
        <f>SUM(ÖNK!D11,ovi!D11)</f>
        <v>1614000</v>
      </c>
      <c r="E11" s="235">
        <f>SUM(ÖNK!E11,ovi!E11)</f>
        <v>1076000</v>
      </c>
      <c r="F11" s="235">
        <f>SUM(ÖNK!F11,ovi!F11)</f>
        <v>140</v>
      </c>
    </row>
    <row r="12" spans="1:6" x14ac:dyDescent="0.2">
      <c r="A12" s="15" t="s">
        <v>23</v>
      </c>
      <c r="B12" s="16" t="s">
        <v>24</v>
      </c>
      <c r="C12" s="235">
        <f>SUM(ÖNK!C12,ovi!C12)</f>
        <v>1080000</v>
      </c>
      <c r="D12" s="235">
        <f>SUM(ÖNK!D12,ovi!D12)</f>
        <v>1080000</v>
      </c>
      <c r="E12" s="235">
        <f>SUM(ÖNK!E12,ovi!E12)</f>
        <v>1008000</v>
      </c>
      <c r="F12" s="235">
        <f>SUM(ÖNK!F12,ovi!F12)</f>
        <v>1092</v>
      </c>
    </row>
    <row r="13" spans="1:6" hidden="1" x14ac:dyDescent="0.2">
      <c r="A13" s="15" t="s">
        <v>25</v>
      </c>
      <c r="B13" s="16" t="s">
        <v>26</v>
      </c>
      <c r="C13" s="17">
        <f>SUM(ÖNK!C13,ovi!C13)</f>
        <v>0</v>
      </c>
      <c r="D13" s="17">
        <f>SUM(ÖNK!D13,ovi!D13)</f>
        <v>0</v>
      </c>
      <c r="E13" s="235">
        <f>SUM(ÖNK!E13,ovi!E13)</f>
        <v>0</v>
      </c>
      <c r="F13" s="235">
        <f>SUM(ÖNK!F13,ovi!F13)</f>
        <v>0</v>
      </c>
    </row>
    <row r="14" spans="1:6" x14ac:dyDescent="0.2">
      <c r="A14" s="15" t="s">
        <v>27</v>
      </c>
      <c r="B14" s="16" t="s">
        <v>28</v>
      </c>
      <c r="C14" s="235">
        <f>SUM(ÖNK!C14,ovi!C14)</f>
        <v>520000</v>
      </c>
      <c r="D14" s="235">
        <f>SUM(ÖNK!D14,ovi!D14)</f>
        <v>520000</v>
      </c>
      <c r="E14" s="235">
        <f>SUM(ÖNK!E14,ovi!E14)</f>
        <v>451050</v>
      </c>
      <c r="F14" s="235">
        <f>SUM(ÖNK!F14,ovi!F14)</f>
        <v>550</v>
      </c>
    </row>
    <row r="15" spans="1:6" x14ac:dyDescent="0.2">
      <c r="A15" s="15" t="s">
        <v>29</v>
      </c>
      <c r="B15" s="16" t="s">
        <v>30</v>
      </c>
      <c r="C15" s="235">
        <f>SUM(ÖNK!C15,ovi!C15)</f>
        <v>108000</v>
      </c>
      <c r="D15" s="235">
        <f>SUM(ÖNK!D15,ovi!D15)</f>
        <v>108000</v>
      </c>
      <c r="E15" s="235">
        <f>SUM(ÖNK!E15,ovi!E15)</f>
        <v>108000</v>
      </c>
      <c r="F15" s="235">
        <f>SUM(ÖNK!F15,ovi!F15)</f>
        <v>108</v>
      </c>
    </row>
    <row r="16" spans="1:6" hidden="1" x14ac:dyDescent="0.2">
      <c r="A16" s="15" t="s">
        <v>31</v>
      </c>
      <c r="B16" s="16" t="s">
        <v>32</v>
      </c>
      <c r="C16" s="17">
        <f>SUM(ÖNK!C16,ovi!C16)</f>
        <v>0</v>
      </c>
      <c r="D16" s="17">
        <f>SUM(ÖNK!D16,ovi!D16)</f>
        <v>0</v>
      </c>
      <c r="E16" s="235">
        <f>SUM(ÖNK!E16,ovi!E16)</f>
        <v>0</v>
      </c>
      <c r="F16" s="235">
        <f>SUM(ÖNK!F16,ovi!F16)</f>
        <v>0</v>
      </c>
    </row>
    <row r="17" spans="1:6" hidden="1" x14ac:dyDescent="0.2">
      <c r="A17" s="15" t="s">
        <v>33</v>
      </c>
      <c r="B17" s="16" t="s">
        <v>34</v>
      </c>
      <c r="C17" s="17">
        <f>SUM(ÖNK!C17,ovi!C17)</f>
        <v>0</v>
      </c>
      <c r="D17" s="17">
        <f>SUM(ÖNK!D17,ovi!D17)</f>
        <v>0</v>
      </c>
      <c r="E17" s="235">
        <f>SUM(ÖNK!E17,ovi!E17)</f>
        <v>0</v>
      </c>
      <c r="F17" s="235">
        <f>SUM(ÖNK!F17,ovi!F17)</f>
        <v>0</v>
      </c>
    </row>
    <row r="18" spans="1:6" x14ac:dyDescent="0.2">
      <c r="A18" s="15" t="s">
        <v>35</v>
      </c>
      <c r="B18" s="16" t="s">
        <v>36</v>
      </c>
      <c r="C18" s="235">
        <f>SUM(ÖNK!C18,ovi!C18)</f>
        <v>600000</v>
      </c>
      <c r="D18" s="235">
        <f>SUM(ÖNK!D18,ovi!D18)</f>
        <v>600000</v>
      </c>
      <c r="E18" s="235">
        <f>SUM(ÖNK!E18,ovi!E18)</f>
        <v>203442</v>
      </c>
      <c r="F18" s="235">
        <f>SUM(ÖNK!F18,ovi!F18)</f>
        <v>350</v>
      </c>
    </row>
    <row r="19" spans="1:6" hidden="1" x14ac:dyDescent="0.2">
      <c r="A19" s="15" t="s">
        <v>37</v>
      </c>
      <c r="B19" s="16" t="s">
        <v>38</v>
      </c>
      <c r="C19" s="17">
        <f>SUM(ÖNK!C19,ovi!C19)</f>
        <v>0</v>
      </c>
      <c r="D19" s="17">
        <f>SUM(ÖNK!D19,ovi!D19)</f>
        <v>0</v>
      </c>
      <c r="E19" s="235">
        <f>SUM(ÖNK!E19,ovi!E19)</f>
        <v>0</v>
      </c>
      <c r="F19" s="235">
        <f>SUM(ÖNK!F19,ovi!F19)</f>
        <v>0</v>
      </c>
    </row>
    <row r="20" spans="1:6" ht="15.75" customHeight="1" x14ac:dyDescent="0.2">
      <c r="A20" s="18" t="s">
        <v>39</v>
      </c>
      <c r="B20" s="19" t="s">
        <v>40</v>
      </c>
      <c r="C20" s="236">
        <f>SUM(ÖNK!C20,ovi!C20)</f>
        <v>46122000</v>
      </c>
      <c r="D20" s="236">
        <f>SUM(ÖNK!D20,ovi!D20)</f>
        <v>45922000</v>
      </c>
      <c r="E20" s="236">
        <f>SUM(ÖNK!E20,ovi!E20)</f>
        <v>40612888</v>
      </c>
      <c r="F20" s="236">
        <f>SUM(ÖNK!F20,ovi!F20)</f>
        <v>48615</v>
      </c>
    </row>
    <row r="21" spans="1:6" x14ac:dyDescent="0.2">
      <c r="A21" s="15" t="s">
        <v>41</v>
      </c>
      <c r="B21" s="16" t="s">
        <v>42</v>
      </c>
      <c r="C21" s="235">
        <f>SUM(ÖNK!C21,ovi!C21)</f>
        <v>14493600</v>
      </c>
      <c r="D21" s="235">
        <f>SUM(ÖNK!D21,ovi!D21)</f>
        <v>14493600</v>
      </c>
      <c r="E21" s="235">
        <f>SUM(ÖNK!E21,ovi!E21)</f>
        <v>13396290</v>
      </c>
      <c r="F21" s="235">
        <f>SUM(ÖNK!F21,ovi!F21)</f>
        <v>17630</v>
      </c>
    </row>
    <row r="22" spans="1:6" ht="25.5" x14ac:dyDescent="0.2">
      <c r="A22" s="15" t="s">
        <v>43</v>
      </c>
      <c r="B22" s="16" t="s">
        <v>44</v>
      </c>
      <c r="C22" s="235">
        <f>SUM(ÖNK!C22,ovi!C22)</f>
        <v>1500000</v>
      </c>
      <c r="D22" s="235">
        <f>SUM(ÖNK!D22,ovi!D22)</f>
        <v>1700000</v>
      </c>
      <c r="E22" s="235">
        <f>SUM(ÖNK!E22,ovi!E22)</f>
        <v>1706293</v>
      </c>
      <c r="F22" s="235">
        <f>SUM(ÖNK!F22,ovi!F22)</f>
        <v>600</v>
      </c>
    </row>
    <row r="23" spans="1:6" hidden="1" x14ac:dyDescent="0.2">
      <c r="A23" s="15" t="s">
        <v>45</v>
      </c>
      <c r="B23" s="16" t="s">
        <v>46</v>
      </c>
      <c r="C23" s="17">
        <f>SUM(ÖNK!C23,ovi!C23)</f>
        <v>0</v>
      </c>
      <c r="D23" s="17">
        <f>SUM(ÖNK!D23,ovi!D23)</f>
        <v>0</v>
      </c>
      <c r="E23" s="235">
        <f>SUM(ÖNK!E23,ovi!E23)</f>
        <v>0</v>
      </c>
      <c r="F23" s="235">
        <f>SUM(ÖNK!F23,ovi!F23)</f>
        <v>0</v>
      </c>
    </row>
    <row r="24" spans="1:6" ht="15.75" customHeight="1" x14ac:dyDescent="0.2">
      <c r="A24" s="18" t="s">
        <v>47</v>
      </c>
      <c r="B24" s="19" t="s">
        <v>48</v>
      </c>
      <c r="C24" s="236">
        <f>SUM(ÖNK!C24,ovi!C24)</f>
        <v>15993600</v>
      </c>
      <c r="D24" s="236">
        <f>SUM(ÖNK!D24,ovi!D24)</f>
        <v>16193600</v>
      </c>
      <c r="E24" s="236">
        <f>SUM(ÖNK!E24,ovi!E24)</f>
        <v>15102583</v>
      </c>
      <c r="F24" s="235">
        <f>SUM(ÖNK!F24,ovi!F24)</f>
        <v>18230</v>
      </c>
    </row>
    <row r="25" spans="1:6" s="22" customFormat="1" ht="22.5" customHeight="1" x14ac:dyDescent="0.2">
      <c r="A25" s="20" t="s">
        <v>49</v>
      </c>
      <c r="B25" s="21" t="s">
        <v>50</v>
      </c>
      <c r="C25" s="282">
        <f>SUM(ÖNK!C25,ovi!C25)</f>
        <v>62115600</v>
      </c>
      <c r="D25" s="282">
        <f>SUM(ÖNK!D25,ovi!D25)</f>
        <v>62115600</v>
      </c>
      <c r="E25" s="282">
        <f>SUM(ÖNK!E25,ovi!E25)</f>
        <v>55715471</v>
      </c>
      <c r="F25" s="282">
        <f>SUM(ÖNK!F25,ovi!F25)</f>
        <v>66845</v>
      </c>
    </row>
    <row r="26" spans="1:6" s="22" customFormat="1" ht="25.5" x14ac:dyDescent="0.2">
      <c r="A26" s="20" t="s">
        <v>51</v>
      </c>
      <c r="B26" s="21" t="s">
        <v>52</v>
      </c>
      <c r="C26" s="282">
        <f>SUM(ÖNK!C26,ovi!C26)</f>
        <v>7822000</v>
      </c>
      <c r="D26" s="282">
        <f>SUM(ÖNK!D26,ovi!D26)</f>
        <v>7822000</v>
      </c>
      <c r="E26" s="282">
        <f>SUM(ÖNK!E26,ovi!E26)</f>
        <v>6091666</v>
      </c>
      <c r="F26" s="282">
        <f>SUM(ÖNK!F26,ovi!F26)</f>
        <v>7123</v>
      </c>
    </row>
    <row r="27" spans="1:6" x14ac:dyDescent="0.2">
      <c r="A27" s="15" t="s">
        <v>53</v>
      </c>
      <c r="B27" s="16" t="s">
        <v>54</v>
      </c>
      <c r="C27" s="235">
        <f>SUM(ÖNK!C27,ovi!C27)</f>
        <v>7580000</v>
      </c>
      <c r="D27" s="235">
        <f>SUM(ÖNK!D27,ovi!D27)</f>
        <v>7580000</v>
      </c>
      <c r="E27" s="235">
        <f>SUM(ÖNK!E27,ovi!E27)</f>
        <v>5718214</v>
      </c>
      <c r="F27" s="235">
        <f>SUM(ÖNK!F27,ovi!F27)</f>
        <v>6878</v>
      </c>
    </row>
    <row r="28" spans="1:6" hidden="1" x14ac:dyDescent="0.2">
      <c r="A28" s="15" t="s">
        <v>55</v>
      </c>
      <c r="B28" s="16" t="s">
        <v>56</v>
      </c>
      <c r="C28" s="17">
        <f>SUM(ÖNK!C28,ovi!C28)</f>
        <v>0</v>
      </c>
      <c r="D28" s="17">
        <f>SUM(ÖNK!D28,ovi!D28)</f>
        <v>0</v>
      </c>
      <c r="E28" s="235">
        <f>SUM(ÖNK!E28,ovi!E28)</f>
        <v>0</v>
      </c>
      <c r="F28" s="235">
        <f>SUM(ÖNK!F28,ovi!F28)</f>
        <v>0</v>
      </c>
    </row>
    <row r="29" spans="1:6" hidden="1" x14ac:dyDescent="0.2">
      <c r="A29" s="15" t="s">
        <v>57</v>
      </c>
      <c r="B29" s="16" t="s">
        <v>58</v>
      </c>
      <c r="C29" s="17">
        <f>SUM(ÖNK!C29,ovi!C29)</f>
        <v>0</v>
      </c>
      <c r="D29" s="17">
        <f>SUM(ÖNK!D29,ovi!D29)</f>
        <v>0</v>
      </c>
      <c r="E29" s="235">
        <f>SUM(ÖNK!E29,ovi!E29)</f>
        <v>0</v>
      </c>
      <c r="F29" s="235">
        <f>SUM(ÖNK!F29,ovi!F29)</f>
        <v>0</v>
      </c>
    </row>
    <row r="30" spans="1:6" x14ac:dyDescent="0.2">
      <c r="A30" s="15" t="s">
        <v>59</v>
      </c>
      <c r="B30" s="16" t="s">
        <v>60</v>
      </c>
      <c r="C30" s="17">
        <f>SUM(ÖNK!C30,ovi!C30)</f>
        <v>20000</v>
      </c>
      <c r="D30" s="17">
        <f>SUM(ÖNK!D30,ovi!D30)</f>
        <v>20000</v>
      </c>
      <c r="E30" s="235">
        <f>SUM(ÖNK!E30,ovi!E30)</f>
        <v>177252</v>
      </c>
      <c r="F30" s="235">
        <f>SUM(ÖNK!F30,ovi!F30)</f>
        <v>20</v>
      </c>
    </row>
    <row r="31" spans="1:6" hidden="1" x14ac:dyDescent="0.2">
      <c r="A31" s="15" t="s">
        <v>61</v>
      </c>
      <c r="B31" s="16" t="s">
        <v>62</v>
      </c>
      <c r="C31" s="17">
        <f>SUM(ÖNK!C31,ovi!C31)</f>
        <v>0</v>
      </c>
      <c r="D31" s="17">
        <f>SUM(ÖNK!D31,ovi!D31)</f>
        <v>0</v>
      </c>
      <c r="E31" s="235">
        <f>SUM(ÖNK!E31,ovi!E31)</f>
        <v>0</v>
      </c>
      <c r="F31" s="235">
        <f>SUM(ÖNK!F31,ovi!F31)</f>
        <v>0</v>
      </c>
    </row>
    <row r="32" spans="1:6" ht="25.5" hidden="1" x14ac:dyDescent="0.2">
      <c r="A32" s="15" t="s">
        <v>63</v>
      </c>
      <c r="B32" s="16" t="s">
        <v>64</v>
      </c>
      <c r="C32" s="17">
        <f>SUM(ÖNK!C32,ovi!C32)</f>
        <v>0</v>
      </c>
      <c r="D32" s="17">
        <f>SUM(ÖNK!D32,ovi!D32)</f>
        <v>0</v>
      </c>
      <c r="E32" s="235">
        <f>SUM(ÖNK!E32,ovi!E32)</f>
        <v>0</v>
      </c>
      <c r="F32" s="235">
        <f>SUM(ÖNK!F32,ovi!F32)</f>
        <v>0</v>
      </c>
    </row>
    <row r="33" spans="1:6" x14ac:dyDescent="0.2">
      <c r="A33" s="15" t="s">
        <v>65</v>
      </c>
      <c r="B33" s="16" t="s">
        <v>66</v>
      </c>
      <c r="C33" s="235">
        <f>SUM(ÖNK!C33,ovi!C33)</f>
        <v>222000</v>
      </c>
      <c r="D33" s="235">
        <f>SUM(ÖNK!D33,ovi!D33)</f>
        <v>222000</v>
      </c>
      <c r="E33" s="235">
        <f>SUM(ÖNK!E33,ovi!E33)</f>
        <v>196200</v>
      </c>
      <c r="F33" s="235">
        <f>SUM(ÖNK!F33,ovi!F33)</f>
        <v>225</v>
      </c>
    </row>
    <row r="34" spans="1:6" ht="19.5" customHeight="1" x14ac:dyDescent="0.2">
      <c r="A34" s="15" t="s">
        <v>67</v>
      </c>
      <c r="B34" s="16" t="s">
        <v>68</v>
      </c>
      <c r="C34" s="235">
        <f>SUM(ÖNK!C34,ovi!C34)</f>
        <v>260000</v>
      </c>
      <c r="D34" s="235">
        <f>SUM(ÖNK!D34,ovi!D34)</f>
        <v>260000</v>
      </c>
      <c r="E34" s="235">
        <f>SUM(ÖNK!E34,ovi!E34)</f>
        <v>237580</v>
      </c>
      <c r="F34" s="235">
        <f>SUM(ÖNK!F34,ovi!F34)</f>
        <v>437</v>
      </c>
    </row>
    <row r="35" spans="1:6" x14ac:dyDescent="0.2">
      <c r="A35" s="15"/>
      <c r="B35" s="23" t="s">
        <v>69</v>
      </c>
      <c r="C35" s="235">
        <f>SUM(ÖNK!C35,ovi!C35)</f>
        <v>0</v>
      </c>
      <c r="D35" s="235">
        <f>SUM(ÖNK!D35,ovi!D35)</f>
        <v>0</v>
      </c>
      <c r="E35" s="235">
        <f>SUM(ÖNK!E35,ovi!E35)</f>
        <v>0</v>
      </c>
      <c r="F35" s="235">
        <f>SUM(ÖNK!F35,ovi!F35)</f>
        <v>50</v>
      </c>
    </row>
    <row r="36" spans="1:6" hidden="1" x14ac:dyDescent="0.2">
      <c r="A36" s="15"/>
      <c r="B36" s="23" t="s">
        <v>70</v>
      </c>
      <c r="C36" s="17">
        <f>SUM(ÖNK!C36,ovi!C36)</f>
        <v>0</v>
      </c>
      <c r="D36" s="17">
        <f>SUM(ÖNK!D36,ovi!D36)</f>
        <v>0</v>
      </c>
      <c r="E36" s="235">
        <f>SUM(ÖNK!E36,ovi!E36)</f>
        <v>0</v>
      </c>
      <c r="F36" s="235">
        <f>SUM(ÖNK!F36,ovi!F36)</f>
        <v>0</v>
      </c>
    </row>
    <row r="37" spans="1:6" x14ac:dyDescent="0.2">
      <c r="A37" s="15"/>
      <c r="B37" s="23" t="s">
        <v>71</v>
      </c>
      <c r="C37" s="17">
        <f>SUM(ÖNK!C37,ovi!C37)</f>
        <v>100000</v>
      </c>
      <c r="D37" s="17">
        <f>SUM(ÖNK!D37,ovi!D37)</f>
        <v>100000</v>
      </c>
      <c r="E37" s="235">
        <f>SUM(ÖNK!E37,ovi!E37)</f>
        <v>231818</v>
      </c>
      <c r="F37" s="235">
        <f>SUM(ÖNK!F37,ovi!F37)</f>
        <v>227</v>
      </c>
    </row>
    <row r="38" spans="1:6" x14ac:dyDescent="0.2">
      <c r="A38" s="15"/>
      <c r="B38" s="23" t="s">
        <v>72</v>
      </c>
      <c r="C38" s="235">
        <f>SUM(ÖNK!C38,ovi!C38)</f>
        <v>140000</v>
      </c>
      <c r="D38" s="235">
        <f>SUM(ÖNK!D38,ovi!D38)</f>
        <v>140000</v>
      </c>
      <c r="E38" s="235">
        <f>SUM(ÖNK!E38,ovi!E38)</f>
        <v>5762</v>
      </c>
      <c r="F38" s="235">
        <f>SUM(ÖNK!F38,ovi!F38)</f>
        <v>160</v>
      </c>
    </row>
    <row r="39" spans="1:6" ht="25.5" hidden="1" x14ac:dyDescent="0.2">
      <c r="A39" s="15"/>
      <c r="B39" s="23" t="s">
        <v>73</v>
      </c>
      <c r="C39" s="235">
        <f>SUM(ÖNK!C39,ovi!C39)</f>
        <v>20000</v>
      </c>
      <c r="D39" s="235">
        <f>SUM(ÖNK!D39,ovi!D39)</f>
        <v>20000</v>
      </c>
      <c r="E39" s="235">
        <f>SUM(ÖNK!E39,ovi!E39)</f>
        <v>0</v>
      </c>
      <c r="F39" s="235">
        <f>SUM(ÖNK!F39,ovi!F39)</f>
        <v>0</v>
      </c>
    </row>
    <row r="40" spans="1:6" ht="18" customHeight="1" x14ac:dyDescent="0.2">
      <c r="A40" s="15" t="s">
        <v>74</v>
      </c>
      <c r="B40" s="16" t="s">
        <v>75</v>
      </c>
      <c r="C40" s="235">
        <f>SUM(ÖNK!C40,ovi!C40)</f>
        <v>3740000</v>
      </c>
      <c r="D40" s="235">
        <f>SUM(ÖNK!D40,ovi!D40)</f>
        <v>3596000</v>
      </c>
      <c r="E40" s="235">
        <f>SUM(ÖNK!E40,ovi!E40)</f>
        <v>4238317</v>
      </c>
      <c r="F40" s="235">
        <f>SUM(ÖNK!F40,ovi!F40)</f>
        <v>4080</v>
      </c>
    </row>
    <row r="41" spans="1:6" x14ac:dyDescent="0.2">
      <c r="A41" s="15"/>
      <c r="B41" s="23" t="s">
        <v>76</v>
      </c>
      <c r="C41" s="17">
        <f>SUM(ÖNK!C41,ovi!C41)</f>
        <v>0</v>
      </c>
      <c r="D41" s="17">
        <f>SUM(ÖNK!D41,ovi!D41)</f>
        <v>0</v>
      </c>
      <c r="E41" s="235">
        <f>SUM(ÖNK!E41,ovi!E41)</f>
        <v>154554</v>
      </c>
      <c r="F41" s="235">
        <f>SUM(ÖNK!F41,ovi!F41)</f>
        <v>200</v>
      </c>
    </row>
    <row r="42" spans="1:6" x14ac:dyDescent="0.2">
      <c r="A42" s="15"/>
      <c r="B42" s="23" t="s">
        <v>77</v>
      </c>
      <c r="C42" s="235">
        <f>SUM(ÖNK!C42,ovi!C42)</f>
        <v>230000</v>
      </c>
      <c r="D42" s="235">
        <f>SUM(ÖNK!D42,ovi!D42)</f>
        <v>146000</v>
      </c>
      <c r="E42" s="235">
        <f>SUM(ÖNK!E42,ovi!E42)</f>
        <v>132602</v>
      </c>
      <c r="F42" s="235">
        <f>SUM(ÖNK!F42,ovi!F42)</f>
        <v>250</v>
      </c>
    </row>
    <row r="43" spans="1:6" hidden="1" x14ac:dyDescent="0.2">
      <c r="A43" s="15"/>
      <c r="B43" s="23" t="s">
        <v>78</v>
      </c>
      <c r="C43" s="17">
        <f>SUM(ÖNK!C43,ovi!C43)</f>
        <v>0</v>
      </c>
      <c r="D43" s="17">
        <f>SUM(ÖNK!D43,ovi!D43)</f>
        <v>0</v>
      </c>
      <c r="E43" s="235">
        <f>SUM(ÖNK!E43,ovi!E43)</f>
        <v>1104000</v>
      </c>
      <c r="F43" s="235">
        <f>SUM(ÖNK!F43,ovi!F43)</f>
        <v>0</v>
      </c>
    </row>
    <row r="44" spans="1:6" x14ac:dyDescent="0.2">
      <c r="A44" s="15"/>
      <c r="B44" s="23" t="s">
        <v>79</v>
      </c>
      <c r="C44" s="235">
        <f>SUM(ÖNK!C44,ovi!C44)</f>
        <v>1800000</v>
      </c>
      <c r="D44" s="235">
        <f>SUM(ÖNK!D44,ovi!D44)</f>
        <v>1800000</v>
      </c>
      <c r="E44" s="235">
        <f>SUM(ÖNK!E44,ovi!E44)</f>
        <v>932720</v>
      </c>
      <c r="F44" s="235">
        <f>SUM(ÖNK!F44,ovi!F44)</f>
        <v>1800</v>
      </c>
    </row>
    <row r="45" spans="1:6" x14ac:dyDescent="0.2">
      <c r="A45" s="15"/>
      <c r="B45" s="23" t="s">
        <v>80</v>
      </c>
      <c r="C45" s="235">
        <f>SUM(ÖNK!C45,ovi!C45)</f>
        <v>480000</v>
      </c>
      <c r="D45" s="235">
        <f>SUM(ÖNK!D45,ovi!D45)</f>
        <v>440000</v>
      </c>
      <c r="E45" s="235">
        <f>SUM(ÖNK!E45,ovi!E45)</f>
        <v>208842</v>
      </c>
      <c r="F45" s="235">
        <f>SUM(ÖNK!F45,ovi!F45)</f>
        <v>480</v>
      </c>
    </row>
    <row r="46" spans="1:6" x14ac:dyDescent="0.2">
      <c r="A46" s="15"/>
      <c r="B46" s="23" t="s">
        <v>81</v>
      </c>
      <c r="C46" s="235">
        <f>SUM(ÖNK!C46,ovi!C46)</f>
        <v>580000</v>
      </c>
      <c r="D46" s="235">
        <f>SUM(ÖNK!D46,ovi!D46)</f>
        <v>580000</v>
      </c>
      <c r="E46" s="235">
        <f>SUM(ÖNK!E46,ovi!E46)</f>
        <v>404855</v>
      </c>
      <c r="F46" s="235">
        <f>SUM(ÖNK!F46,ovi!F46)</f>
        <v>700</v>
      </c>
    </row>
    <row r="47" spans="1:6" x14ac:dyDescent="0.2">
      <c r="A47" s="15"/>
      <c r="B47" s="23" t="s">
        <v>82</v>
      </c>
      <c r="C47" s="235">
        <f>SUM(ÖNK!C47,ovi!C47)</f>
        <v>650000</v>
      </c>
      <c r="D47" s="235">
        <f>SUM(ÖNK!D47,ovi!D47)</f>
        <v>630000</v>
      </c>
      <c r="E47" s="235">
        <f>SUM(ÖNK!E47,ovi!E47)</f>
        <v>1300744</v>
      </c>
      <c r="F47" s="235">
        <f>SUM(ÖNK!F47,ovi!F47)</f>
        <v>650</v>
      </c>
    </row>
    <row r="48" spans="1:6" hidden="1" x14ac:dyDescent="0.2">
      <c r="A48" s="15" t="s">
        <v>83</v>
      </c>
      <c r="B48" s="16" t="s">
        <v>84</v>
      </c>
      <c r="C48" s="17">
        <f>SUM(ÖNK!C48,ovi!C48)</f>
        <v>0</v>
      </c>
      <c r="D48" s="17">
        <f>SUM(ÖNK!D48,ovi!D48)</f>
        <v>0</v>
      </c>
      <c r="E48" s="235">
        <f>SUM(ÖNK!E48,ovi!E48)</f>
        <v>0</v>
      </c>
      <c r="F48" s="235">
        <f>SUM(ÖNK!F48,ovi!F48)</f>
        <v>0</v>
      </c>
    </row>
    <row r="49" spans="1:6" ht="15.75" customHeight="1" x14ac:dyDescent="0.2">
      <c r="A49" s="18" t="s">
        <v>85</v>
      </c>
      <c r="B49" s="19" t="s">
        <v>86</v>
      </c>
      <c r="C49" s="236">
        <f>SUM(ÖNK!C49,ovi!C49)</f>
        <v>4000000</v>
      </c>
      <c r="D49" s="236">
        <f>SUM(ÖNK!D49,ovi!D49)</f>
        <v>3856000</v>
      </c>
      <c r="E49" s="236">
        <f>SUM(ÖNK!E49,ovi!E49)</f>
        <v>4475897</v>
      </c>
      <c r="F49" s="236">
        <f>SUM(ÖNK!F49,ovi!F49)</f>
        <v>4517</v>
      </c>
    </row>
    <row r="50" spans="1:6" ht="18" customHeight="1" x14ac:dyDescent="0.2">
      <c r="A50" s="15" t="s">
        <v>87</v>
      </c>
      <c r="B50" s="16" t="s">
        <v>88</v>
      </c>
      <c r="C50" s="235">
        <f>SUM(ÖNK!C50,ovi!C50)</f>
        <v>860000</v>
      </c>
      <c r="D50" s="235">
        <f>SUM(ÖNK!D50,ovi!D50)</f>
        <v>860000</v>
      </c>
      <c r="E50" s="235">
        <f>SUM(ÖNK!E50,ovi!E50)</f>
        <v>690720</v>
      </c>
      <c r="F50" s="235">
        <f>SUM(ÖNK!F50,ovi!F50)</f>
        <v>1060</v>
      </c>
    </row>
    <row r="51" spans="1:6" ht="25.5" hidden="1" x14ac:dyDescent="0.2">
      <c r="A51" s="15"/>
      <c r="B51" s="23" t="s">
        <v>89</v>
      </c>
      <c r="C51" s="17">
        <f>SUM(ÖNK!C51,ovi!C51)</f>
        <v>0</v>
      </c>
      <c r="D51" s="17">
        <f>SUM(ÖNK!D51,ovi!D51)</f>
        <v>0</v>
      </c>
      <c r="E51" s="235">
        <f>SUM(ÖNK!E51,ovi!E51)</f>
        <v>0</v>
      </c>
      <c r="F51" s="235">
        <f>SUM(ÖNK!F51,ovi!F51)</f>
        <v>0</v>
      </c>
    </row>
    <row r="52" spans="1:6" x14ac:dyDescent="0.2">
      <c r="A52" s="15"/>
      <c r="B52" s="23" t="s">
        <v>90</v>
      </c>
      <c r="C52" s="17">
        <f>SUM(ÖNK!C52,ovi!C52)</f>
        <v>240000</v>
      </c>
      <c r="D52" s="17">
        <f>SUM(ÖNK!D52,ovi!D52)</f>
        <v>240000</v>
      </c>
      <c r="E52" s="235">
        <f>SUM(ÖNK!E52,ovi!E52)</f>
        <v>240000</v>
      </c>
      <c r="F52" s="235">
        <f>SUM(ÖNK!F52,ovi!F52)</f>
        <v>240</v>
      </c>
    </row>
    <row r="53" spans="1:6" x14ac:dyDescent="0.2">
      <c r="A53" s="15"/>
      <c r="B53" s="23" t="s">
        <v>91</v>
      </c>
      <c r="C53" s="235">
        <f>SUM(ÖNK!C53,ovi!C53)</f>
        <v>620000</v>
      </c>
      <c r="D53" s="235">
        <f>SUM(ÖNK!D53,ovi!D53)</f>
        <v>620000</v>
      </c>
      <c r="E53" s="235">
        <f>SUM(ÖNK!E53,ovi!E53)</f>
        <v>450720</v>
      </c>
      <c r="F53" s="235">
        <f>SUM(ÖNK!F53,ovi!F53)</f>
        <v>820</v>
      </c>
    </row>
    <row r="54" spans="1:6" ht="18" customHeight="1" x14ac:dyDescent="0.2">
      <c r="A54" s="15" t="s">
        <v>92</v>
      </c>
      <c r="B54" s="16" t="s">
        <v>93</v>
      </c>
      <c r="C54" s="235">
        <f>SUM(ÖNK!C54,ovi!C54)</f>
        <v>194000</v>
      </c>
      <c r="D54" s="235">
        <f>SUM(ÖNK!D54,ovi!D54)</f>
        <v>194000</v>
      </c>
      <c r="E54" s="235">
        <f>SUM(ÖNK!E54,ovi!E54)</f>
        <v>139289</v>
      </c>
      <c r="F54" s="235">
        <f>SUM(ÖNK!F54,ovi!F54)</f>
        <v>210</v>
      </c>
    </row>
    <row r="55" spans="1:6" x14ac:dyDescent="0.2">
      <c r="A55" s="15"/>
      <c r="B55" s="23" t="s">
        <v>94</v>
      </c>
      <c r="C55" s="235">
        <f>SUM(ÖNK!C55,ovi!C55)</f>
        <v>194000</v>
      </c>
      <c r="D55" s="235">
        <f>SUM(ÖNK!D55,ovi!D55)</f>
        <v>194000</v>
      </c>
      <c r="E55" s="235">
        <f>SUM(ÖNK!E55,ovi!E55)</f>
        <v>139289</v>
      </c>
      <c r="F55" s="235">
        <f>SUM(ÖNK!F55,ovi!F55)</f>
        <v>210</v>
      </c>
    </row>
    <row r="56" spans="1:6" hidden="1" x14ac:dyDescent="0.2">
      <c r="A56" s="15"/>
      <c r="B56" s="23" t="s">
        <v>95</v>
      </c>
      <c r="C56" s="17">
        <f>SUM(ÖNK!C56,ovi!C56)</f>
        <v>0</v>
      </c>
      <c r="D56" s="17">
        <f>SUM(ÖNK!D56,ovi!D56)</f>
        <v>0</v>
      </c>
      <c r="E56" s="235">
        <f>SUM(ÖNK!E56,ovi!E56)</f>
        <v>0</v>
      </c>
      <c r="F56" s="235">
        <f>SUM(ÖNK!F56,ovi!F56)</f>
        <v>0</v>
      </c>
    </row>
    <row r="57" spans="1:6" ht="15.75" customHeight="1" x14ac:dyDescent="0.2">
      <c r="A57" s="18" t="s">
        <v>96</v>
      </c>
      <c r="B57" s="19" t="s">
        <v>97</v>
      </c>
      <c r="C57" s="236">
        <f>SUM(ÖNK!C57,ovi!C57)</f>
        <v>1054000</v>
      </c>
      <c r="D57" s="236">
        <f>SUM(ÖNK!D57,ovi!D57)</f>
        <v>1054000</v>
      </c>
      <c r="E57" s="236">
        <f>SUM(ÖNK!E57,ovi!E57)</f>
        <v>830009</v>
      </c>
      <c r="F57" s="236">
        <f>SUM(ÖNK!F57,ovi!F57)</f>
        <v>1270</v>
      </c>
    </row>
    <row r="58" spans="1:6" ht="18" customHeight="1" x14ac:dyDescent="0.2">
      <c r="A58" s="15" t="s">
        <v>98</v>
      </c>
      <c r="B58" s="16" t="s">
        <v>99</v>
      </c>
      <c r="C58" s="235">
        <f>SUM(ÖNK!C58,ovi!C58)</f>
        <v>18200000</v>
      </c>
      <c r="D58" s="235">
        <f>SUM(ÖNK!D58,ovi!D58)</f>
        <v>18220000</v>
      </c>
      <c r="E58" s="235">
        <f>SUM(ÖNK!E58,ovi!E58)</f>
        <v>14986376</v>
      </c>
      <c r="F58" s="235">
        <f>SUM(ÖNK!F58,ovi!F58)</f>
        <v>20900</v>
      </c>
    </row>
    <row r="59" spans="1:6" x14ac:dyDescent="0.2">
      <c r="A59" s="15"/>
      <c r="B59" s="23" t="s">
        <v>1030</v>
      </c>
      <c r="C59" s="235">
        <f>SUM(ÖNK!C59,ovi!C59)</f>
        <v>7100000</v>
      </c>
      <c r="D59" s="235">
        <f>SUM(ÖNK!D59,ovi!D59)</f>
        <v>7200000</v>
      </c>
      <c r="E59" s="235">
        <f>SUM(ÖNK!E59,ovi!E59)</f>
        <v>6569021</v>
      </c>
      <c r="F59" s="235">
        <f>SUM(ÖNK!F59,ovi!F59)</f>
        <v>8900</v>
      </c>
    </row>
    <row r="60" spans="1:6" x14ac:dyDescent="0.2">
      <c r="A60" s="15"/>
      <c r="B60" s="23" t="s">
        <v>1031</v>
      </c>
      <c r="C60" s="235">
        <f>SUM(ÖNK!C60,ovi!C60)</f>
        <v>10000000</v>
      </c>
      <c r="D60" s="235">
        <f>SUM(ÖNK!D60,ovi!D60)</f>
        <v>10000000</v>
      </c>
      <c r="E60" s="235">
        <f>SUM(ÖNK!E60,ovi!E60)</f>
        <v>7571392</v>
      </c>
      <c r="F60" s="235">
        <f>SUM(ÖNK!F60,ovi!F60)</f>
        <v>10800</v>
      </c>
    </row>
    <row r="61" spans="1:6" x14ac:dyDescent="0.2">
      <c r="A61" s="15"/>
      <c r="B61" s="23" t="s">
        <v>1032</v>
      </c>
      <c r="C61" s="235">
        <f>SUM(ÖNK!C61,ovi!C61)</f>
        <v>1100000</v>
      </c>
      <c r="D61" s="235">
        <f>SUM(ÖNK!D61,ovi!D61)</f>
        <v>1020000</v>
      </c>
      <c r="E61" s="235">
        <f>SUM(ÖNK!E61,ovi!E61)</f>
        <v>845963</v>
      </c>
      <c r="F61" s="235">
        <f>SUM(ÖNK!F61,ovi!F61)</f>
        <v>1200</v>
      </c>
    </row>
    <row r="62" spans="1:6" x14ac:dyDescent="0.2">
      <c r="A62" s="15" t="s">
        <v>100</v>
      </c>
      <c r="B62" s="16" t="s">
        <v>101</v>
      </c>
      <c r="C62" s="235">
        <f>SUM(ÖNK!C62,ovi!C62)</f>
        <v>3500000</v>
      </c>
      <c r="D62" s="235">
        <f>SUM(ÖNK!D62,ovi!D62)</f>
        <v>3500000</v>
      </c>
      <c r="E62" s="235">
        <f>SUM(ÖNK!E62,ovi!E62)</f>
        <v>3099091</v>
      </c>
      <c r="F62" s="235">
        <f>SUM(ÖNK!F62,ovi!F62)</f>
        <v>3900</v>
      </c>
    </row>
    <row r="63" spans="1:6" hidden="1" x14ac:dyDescent="0.2">
      <c r="A63" s="15" t="s">
        <v>102</v>
      </c>
      <c r="B63" s="16" t="s">
        <v>103</v>
      </c>
      <c r="C63" s="17">
        <f>SUM(ÖNK!C63,ovi!C63)</f>
        <v>0</v>
      </c>
      <c r="D63" s="17">
        <f>SUM(ÖNK!D63,ovi!D63)</f>
        <v>0</v>
      </c>
      <c r="E63" s="235">
        <f>SUM(ÖNK!E63,ovi!E63)</f>
        <v>0</v>
      </c>
      <c r="F63" s="235">
        <f>SUM(ÖNK!F63,ovi!F63)</f>
        <v>0</v>
      </c>
    </row>
    <row r="64" spans="1:6" ht="25.5" hidden="1" x14ac:dyDescent="0.2">
      <c r="A64" s="15" t="s">
        <v>104</v>
      </c>
      <c r="B64" s="16" t="s">
        <v>105</v>
      </c>
      <c r="C64" s="17">
        <f>SUM(ÖNK!C64,ovi!C64)</f>
        <v>0</v>
      </c>
      <c r="D64" s="17">
        <f>SUM(ÖNK!D64,ovi!D64)</f>
        <v>0</v>
      </c>
      <c r="E64" s="235">
        <f>SUM(ÖNK!E64,ovi!E64)</f>
        <v>0</v>
      </c>
      <c r="F64" s="235">
        <f>SUM(ÖNK!F64,ovi!F64)</f>
        <v>0</v>
      </c>
    </row>
    <row r="65" spans="1:6" ht="18" customHeight="1" x14ac:dyDescent="0.2">
      <c r="A65" s="15" t="s">
        <v>106</v>
      </c>
      <c r="B65" s="16" t="s">
        <v>107</v>
      </c>
      <c r="C65" s="235">
        <f>SUM(ÖNK!C65,ovi!C65)</f>
        <v>1600000</v>
      </c>
      <c r="D65" s="235">
        <f>SUM(ÖNK!D65,ovi!D65)</f>
        <v>1744000</v>
      </c>
      <c r="E65" s="235">
        <f>SUM(ÖNK!E65,ovi!E65)</f>
        <v>1692886</v>
      </c>
      <c r="F65" s="235">
        <f>SUM(ÖNK!F65,ovi!F65)</f>
        <v>2400</v>
      </c>
    </row>
    <row r="66" spans="1:6" x14ac:dyDescent="0.2">
      <c r="A66" s="15"/>
      <c r="B66" s="23" t="s">
        <v>108</v>
      </c>
      <c r="C66" s="235">
        <f>SUM(ÖNK!C66,ovi!C66)</f>
        <v>1000000</v>
      </c>
      <c r="D66" s="235">
        <f>SUM(ÖNK!D66,ovi!D66)</f>
        <v>1144000</v>
      </c>
      <c r="E66" s="235">
        <f>SUM(ÖNK!E66,ovi!E66)</f>
        <v>773637</v>
      </c>
      <c r="F66" s="235">
        <f>SUM(ÖNK!F66,ovi!F66)</f>
        <v>700</v>
      </c>
    </row>
    <row r="67" spans="1:6" x14ac:dyDescent="0.2">
      <c r="A67" s="15"/>
      <c r="B67" s="23" t="s">
        <v>109</v>
      </c>
      <c r="C67" s="235">
        <f>SUM(ÖNK!C67,ovi!C67)</f>
        <v>400000</v>
      </c>
      <c r="D67" s="235">
        <f>SUM(ÖNK!D67,ovi!D67)</f>
        <v>400000</v>
      </c>
      <c r="E67" s="235">
        <f>SUM(ÖNK!E67,ovi!E67)</f>
        <v>736988</v>
      </c>
      <c r="F67" s="235">
        <f>SUM(ÖNK!F67,ovi!F67)</f>
        <v>1500</v>
      </c>
    </row>
    <row r="68" spans="1:6" x14ac:dyDescent="0.2">
      <c r="A68" s="15"/>
      <c r="B68" s="23" t="s">
        <v>110</v>
      </c>
      <c r="C68" s="235">
        <f>SUM(ÖNK!C68,ovi!C68)</f>
        <v>100000</v>
      </c>
      <c r="D68" s="235">
        <f>SUM(ÖNK!D68,ovi!D68)</f>
        <v>100000</v>
      </c>
      <c r="E68" s="235">
        <f>SUM(ÖNK!E68,ovi!E68)</f>
        <v>100000</v>
      </c>
      <c r="F68" s="235">
        <f>SUM(ÖNK!F68,ovi!F68)</f>
        <v>100</v>
      </c>
    </row>
    <row r="69" spans="1:6" x14ac:dyDescent="0.2">
      <c r="A69" s="15"/>
      <c r="B69" s="23" t="s">
        <v>111</v>
      </c>
      <c r="C69" s="235">
        <f>SUM(ÖNK!C69,ovi!C69)</f>
        <v>100000</v>
      </c>
      <c r="D69" s="235">
        <f>SUM(ÖNK!D69,ovi!D69)</f>
        <v>100000</v>
      </c>
      <c r="E69" s="235">
        <f>SUM(ÖNK!E69,ovi!E69)</f>
        <v>82261</v>
      </c>
      <c r="F69" s="235">
        <f>SUM(ÖNK!F69,ovi!F69)</f>
        <v>100</v>
      </c>
    </row>
    <row r="70" spans="1:6" hidden="1" x14ac:dyDescent="0.2">
      <c r="A70" s="15" t="s">
        <v>112</v>
      </c>
      <c r="B70" s="16" t="s">
        <v>113</v>
      </c>
      <c r="C70" s="17">
        <f>SUM(ÖNK!C70,ovi!C70)</f>
        <v>0</v>
      </c>
      <c r="D70" s="17">
        <f>SUM(ÖNK!D70,ovi!D70)</f>
        <v>0</v>
      </c>
      <c r="E70" s="235">
        <f>SUM(ÖNK!E70,ovi!E70)</f>
        <v>0</v>
      </c>
      <c r="F70" s="235">
        <f>SUM(ÖNK!F70,ovi!F70)</f>
        <v>0</v>
      </c>
    </row>
    <row r="71" spans="1:6" hidden="1" x14ac:dyDescent="0.2">
      <c r="A71" s="15" t="s">
        <v>114</v>
      </c>
      <c r="B71" s="16" t="s">
        <v>115</v>
      </c>
      <c r="C71" s="17">
        <f>SUM(ÖNK!C71,ovi!C71)</f>
        <v>0</v>
      </c>
      <c r="D71" s="17">
        <f>SUM(ÖNK!D71,ovi!D71)</f>
        <v>0</v>
      </c>
      <c r="E71" s="235">
        <f>SUM(ÖNK!E71,ovi!E71)</f>
        <v>0</v>
      </c>
      <c r="F71" s="235">
        <f>SUM(ÖNK!F71,ovi!F71)</f>
        <v>0</v>
      </c>
    </row>
    <row r="72" spans="1:6" ht="18" customHeight="1" x14ac:dyDescent="0.2">
      <c r="A72" s="15" t="s">
        <v>116</v>
      </c>
      <c r="B72" s="16" t="s">
        <v>117</v>
      </c>
      <c r="C72" s="235">
        <f>SUM(ÖNK!C72,ovi!C72)</f>
        <v>16100000</v>
      </c>
      <c r="D72" s="235">
        <f>SUM(ÖNK!D72,ovi!D72)</f>
        <v>16100000</v>
      </c>
      <c r="E72" s="235">
        <f>SUM(ÖNK!E72,ovi!E72)</f>
        <v>14193439</v>
      </c>
      <c r="F72" s="235">
        <f>SUM(ÖNK!F72,ovi!F72)</f>
        <v>16300</v>
      </c>
    </row>
    <row r="73" spans="1:6" x14ac:dyDescent="0.2">
      <c r="A73" s="15"/>
      <c r="B73" s="23" t="s">
        <v>118</v>
      </c>
      <c r="C73" s="235">
        <f>SUM(ÖNK!C73,ovi!C73)</f>
        <v>15600000</v>
      </c>
      <c r="D73" s="235">
        <f>SUM(ÖNK!D73,ovi!D73)</f>
        <v>15600000</v>
      </c>
      <c r="E73" s="235">
        <f>SUM(ÖNK!E73,ovi!E73)</f>
        <v>12567000</v>
      </c>
      <c r="F73" s="235">
        <f>SUM(ÖNK!F73,ovi!F73)</f>
        <v>15600</v>
      </c>
    </row>
    <row r="74" spans="1:6" x14ac:dyDescent="0.2">
      <c r="A74" s="15"/>
      <c r="B74" s="23" t="s">
        <v>119</v>
      </c>
      <c r="C74" s="235">
        <f>SUM(ÖNK!C74,ovi!C74)</f>
        <v>300000</v>
      </c>
      <c r="D74" s="235">
        <f>SUM(ÖNK!D74,ovi!D74)</f>
        <v>300000</v>
      </c>
      <c r="E74" s="235">
        <f>SUM(ÖNK!E74,ovi!E74)</f>
        <v>1625439</v>
      </c>
      <c r="F74" s="235">
        <f>SUM(ÖNK!F74,ovi!F74)</f>
        <v>500</v>
      </c>
    </row>
    <row r="75" spans="1:6" x14ac:dyDescent="0.2">
      <c r="A75" s="15"/>
      <c r="B75" s="23" t="s">
        <v>120</v>
      </c>
      <c r="C75" s="235">
        <f>SUM(ÖNK!C75,ovi!C75)</f>
        <v>200000</v>
      </c>
      <c r="D75" s="235">
        <f>SUM(ÖNK!D75,ovi!D75)</f>
        <v>200000</v>
      </c>
      <c r="E75" s="235">
        <f>SUM(ÖNK!E75,ovi!E75)</f>
        <v>1000</v>
      </c>
      <c r="F75" s="235">
        <f>SUM(ÖNK!F75,ovi!F75)</f>
        <v>200</v>
      </c>
    </row>
    <row r="76" spans="1:6" ht="18" customHeight="1" x14ac:dyDescent="0.2">
      <c r="A76" s="15" t="s">
        <v>121</v>
      </c>
      <c r="B76" s="16" t="s">
        <v>122</v>
      </c>
      <c r="C76" s="235">
        <f>SUM(ÖNK!C76,ovi!C76)</f>
        <v>4960000</v>
      </c>
      <c r="D76" s="235">
        <f>SUM(ÖNK!D76,ovi!D76)</f>
        <v>5660000</v>
      </c>
      <c r="E76" s="235">
        <f>SUM(ÖNK!E76,ovi!E76)</f>
        <v>5832165</v>
      </c>
      <c r="F76" s="235">
        <f>SUM(ÖNK!F76,ovi!F76)</f>
        <v>6020</v>
      </c>
    </row>
    <row r="77" spans="1:6" x14ac:dyDescent="0.2">
      <c r="A77" s="15"/>
      <c r="B77" s="23" t="s">
        <v>123</v>
      </c>
      <c r="C77" s="235">
        <f>SUM(ÖNK!C77,ovi!C77)</f>
        <v>150000</v>
      </c>
      <c r="D77" s="235">
        <f>SUM(ÖNK!D77,ovi!D77)</f>
        <v>150000</v>
      </c>
      <c r="E77" s="235">
        <f>SUM(ÖNK!E77,ovi!E77)</f>
        <v>99040</v>
      </c>
      <c r="F77" s="235">
        <f>SUM(ÖNK!F77,ovi!F77)</f>
        <v>150</v>
      </c>
    </row>
    <row r="78" spans="1:6" hidden="1" x14ac:dyDescent="0.2">
      <c r="A78" s="15"/>
      <c r="B78" s="23" t="s">
        <v>124</v>
      </c>
      <c r="C78" s="17">
        <f>SUM(ÖNK!C78,ovi!C78)</f>
        <v>0</v>
      </c>
      <c r="D78" s="17">
        <f>SUM(ÖNK!D78,ovi!D78)</f>
        <v>0</v>
      </c>
      <c r="E78" s="235">
        <f>SUM(ÖNK!E78,ovi!E78)</f>
        <v>0</v>
      </c>
      <c r="F78" s="235">
        <f>SUM(ÖNK!F78,ovi!F78)</f>
        <v>0</v>
      </c>
    </row>
    <row r="79" spans="1:6" hidden="1" x14ac:dyDescent="0.2">
      <c r="A79" s="15"/>
      <c r="B79" s="23" t="s">
        <v>125</v>
      </c>
      <c r="C79" s="17">
        <f>SUM(ÖNK!C79,ovi!C79)</f>
        <v>0</v>
      </c>
      <c r="D79" s="17">
        <f>SUM(ÖNK!D79,ovi!D79)</f>
        <v>0</v>
      </c>
      <c r="E79" s="235">
        <f>SUM(ÖNK!E79,ovi!E79)</f>
        <v>0</v>
      </c>
      <c r="F79" s="235">
        <f>SUM(ÖNK!F79,ovi!F79)</f>
        <v>0</v>
      </c>
    </row>
    <row r="80" spans="1:6" x14ac:dyDescent="0.2">
      <c r="A80" s="15"/>
      <c r="B80" s="23" t="s">
        <v>126</v>
      </c>
      <c r="C80" s="235">
        <f>SUM(ÖNK!C80,ovi!C80)</f>
        <v>250000</v>
      </c>
      <c r="D80" s="235">
        <f>SUM(ÖNK!D80,ovi!D80)</f>
        <v>250000</v>
      </c>
      <c r="E80" s="235">
        <f>SUM(ÖNK!E80,ovi!E80)</f>
        <v>57829</v>
      </c>
      <c r="F80" s="235">
        <f>SUM(ÖNK!F80,ovi!F80)</f>
        <v>250</v>
      </c>
    </row>
    <row r="81" spans="1:6" hidden="1" x14ac:dyDescent="0.2">
      <c r="A81" s="15"/>
      <c r="B81" s="23" t="s">
        <v>127</v>
      </c>
      <c r="C81" s="17">
        <f>SUM(ÖNK!C81,ovi!C81)</f>
        <v>0</v>
      </c>
      <c r="D81" s="17">
        <f>SUM(ÖNK!D81,ovi!D81)</f>
        <v>0</v>
      </c>
      <c r="E81" s="235">
        <f>SUM(ÖNK!E81,ovi!E81)</f>
        <v>0</v>
      </c>
      <c r="F81" s="235">
        <f>SUM(ÖNK!F81,ovi!F81)</f>
        <v>0</v>
      </c>
    </row>
    <row r="82" spans="1:6" x14ac:dyDescent="0.2">
      <c r="A82" s="15"/>
      <c r="B82" s="23" t="s">
        <v>128</v>
      </c>
      <c r="C82" s="235">
        <f>SUM(ÖNK!C82,ovi!C82)</f>
        <v>3000000</v>
      </c>
      <c r="D82" s="235">
        <f>SUM(ÖNK!D82,ovi!D82)</f>
        <v>3700000</v>
      </c>
      <c r="E82" s="235">
        <f>SUM(ÖNK!E82,ovi!E82)</f>
        <v>4180523</v>
      </c>
      <c r="F82" s="235">
        <f>SUM(ÖNK!F82,ovi!F82)</f>
        <v>3520</v>
      </c>
    </row>
    <row r="83" spans="1:6" x14ac:dyDescent="0.2">
      <c r="A83" s="15"/>
      <c r="B83" s="23" t="s">
        <v>129</v>
      </c>
      <c r="C83" s="235">
        <f>SUM(ÖNK!C83,ovi!C83)</f>
        <v>860000</v>
      </c>
      <c r="D83" s="235">
        <f>SUM(ÖNK!D83,ovi!D83)</f>
        <v>860000</v>
      </c>
      <c r="E83" s="235">
        <f>SUM(ÖNK!E83,ovi!E83)</f>
        <v>886994</v>
      </c>
      <c r="F83" s="235">
        <f>SUM(ÖNK!F83,ovi!F83)</f>
        <v>1300</v>
      </c>
    </row>
    <row r="84" spans="1:6" x14ac:dyDescent="0.2">
      <c r="A84" s="15"/>
      <c r="B84" s="23" t="s">
        <v>130</v>
      </c>
      <c r="C84" s="235">
        <f>SUM(ÖNK!C84,ovi!C84)</f>
        <v>700000</v>
      </c>
      <c r="D84" s="235">
        <f>SUM(ÖNK!D84,ovi!D84)</f>
        <v>700000</v>
      </c>
      <c r="E84" s="235">
        <f>SUM(ÖNK!E84,ovi!E84)</f>
        <v>607779</v>
      </c>
      <c r="F84" s="235">
        <f>SUM(ÖNK!F84,ovi!F84)</f>
        <v>800</v>
      </c>
    </row>
    <row r="85" spans="1:6" ht="15.75" customHeight="1" x14ac:dyDescent="0.2">
      <c r="A85" s="18" t="s">
        <v>131</v>
      </c>
      <c r="B85" s="19" t="s">
        <v>132</v>
      </c>
      <c r="C85" s="236">
        <f>SUM(ÖNK!C85,ovi!C85)</f>
        <v>44360000</v>
      </c>
      <c r="D85" s="236">
        <f>SUM(ÖNK!D85,ovi!D85)</f>
        <v>45224000</v>
      </c>
      <c r="E85" s="236">
        <f>SUM(ÖNK!E85,ovi!E85)</f>
        <v>39803957</v>
      </c>
      <c r="F85" s="236">
        <f>SUM(ÖNK!F85,ovi!F85)</f>
        <v>49520</v>
      </c>
    </row>
    <row r="86" spans="1:6" hidden="1" x14ac:dyDescent="0.2">
      <c r="A86" s="15" t="s">
        <v>133</v>
      </c>
      <c r="B86" s="16" t="s">
        <v>134</v>
      </c>
      <c r="C86" s="17">
        <f>SUM(ÖNK!C86,ovi!C86)</f>
        <v>0</v>
      </c>
      <c r="D86" s="17">
        <f>SUM(ÖNK!D86,ovi!D86)</f>
        <v>0</v>
      </c>
      <c r="E86" s="235">
        <f>SUM(ÖNK!E86,ovi!E86)</f>
        <v>0</v>
      </c>
      <c r="F86" s="235">
        <f>SUM(ÖNK!F86,ovi!F86)</f>
        <v>0</v>
      </c>
    </row>
    <row r="87" spans="1:6" ht="18" customHeight="1" x14ac:dyDescent="0.2">
      <c r="A87" s="15" t="s">
        <v>135</v>
      </c>
      <c r="B87" s="16" t="s">
        <v>136</v>
      </c>
      <c r="C87" s="235">
        <f>SUM(ÖNK!C87,ovi!C87)</f>
        <v>3500000</v>
      </c>
      <c r="D87" s="235">
        <f>SUM(ÖNK!D87,ovi!D87)</f>
        <v>3500000</v>
      </c>
      <c r="E87" s="235">
        <f>SUM(ÖNK!E87,ovi!E87)</f>
        <v>1738684</v>
      </c>
      <c r="F87" s="235">
        <f>SUM(ÖNK!F87,ovi!F87)</f>
        <v>4000</v>
      </c>
    </row>
    <row r="88" spans="1:6" hidden="1" x14ac:dyDescent="0.2">
      <c r="A88" s="15"/>
      <c r="B88" s="23" t="s">
        <v>137</v>
      </c>
      <c r="C88" s="17">
        <f>SUM(ÖNK!C88,ovi!C88)</f>
        <v>0</v>
      </c>
      <c r="D88" s="17">
        <f>SUM(ÖNK!D88,ovi!D88)</f>
        <v>0</v>
      </c>
      <c r="E88" s="235">
        <f>SUM(ÖNK!E88,ovi!E88)</f>
        <v>0</v>
      </c>
      <c r="F88" s="235">
        <f>SUM(ÖNK!F88,ovi!F88)</f>
        <v>0</v>
      </c>
    </row>
    <row r="89" spans="1:6" x14ac:dyDescent="0.2">
      <c r="A89" s="15"/>
      <c r="B89" s="23" t="s">
        <v>138</v>
      </c>
      <c r="C89" s="235">
        <f>SUM(ÖNK!C89,ovi!C89)</f>
        <v>3500000</v>
      </c>
      <c r="D89" s="235">
        <f>SUM(ÖNK!D89,ovi!D89)</f>
        <v>3500000</v>
      </c>
      <c r="E89" s="235">
        <f>SUM(ÖNK!E89,ovi!E89)</f>
        <v>1738684</v>
      </c>
      <c r="F89" s="235">
        <f>SUM(ÖNK!F89,ovi!F89)</f>
        <v>4000</v>
      </c>
    </row>
    <row r="90" spans="1:6" hidden="1" x14ac:dyDescent="0.2">
      <c r="A90" s="15"/>
      <c r="B90" s="23" t="s">
        <v>139</v>
      </c>
      <c r="C90" s="17">
        <f>SUM(ÖNK!C90,ovi!C90)</f>
        <v>0</v>
      </c>
      <c r="D90" s="17">
        <f>SUM(ÖNK!D90,ovi!D90)</f>
        <v>0</v>
      </c>
      <c r="E90" s="235">
        <f>SUM(ÖNK!E90,ovi!E90)</f>
        <v>0</v>
      </c>
      <c r="F90" s="235">
        <f>SUM(ÖNK!F90,ovi!F90)</f>
        <v>0</v>
      </c>
    </row>
    <row r="91" spans="1:6" hidden="1" x14ac:dyDescent="0.2">
      <c r="A91" s="15"/>
      <c r="B91" s="23" t="s">
        <v>140</v>
      </c>
      <c r="C91" s="17">
        <f>SUM(ÖNK!C91,ovi!C91)</f>
        <v>0</v>
      </c>
      <c r="D91" s="17">
        <f>SUM(ÖNK!D91,ovi!D91)</f>
        <v>0</v>
      </c>
      <c r="E91" s="235">
        <f>SUM(ÖNK!E91,ovi!E91)</f>
        <v>0</v>
      </c>
      <c r="F91" s="235">
        <f>SUM(ÖNK!F91,ovi!F91)</f>
        <v>0</v>
      </c>
    </row>
    <row r="92" spans="1:6" ht="15.75" customHeight="1" x14ac:dyDescent="0.2">
      <c r="A92" s="18" t="s">
        <v>141</v>
      </c>
      <c r="B92" s="19" t="s">
        <v>142</v>
      </c>
      <c r="C92" s="235">
        <f>SUM(ÖNK!C92,ovi!C92)</f>
        <v>3500000</v>
      </c>
      <c r="D92" s="235">
        <f>SUM(ÖNK!D92,ovi!D92)</f>
        <v>3500000</v>
      </c>
      <c r="E92" s="235">
        <f>SUM(ÖNK!E92,ovi!E92)</f>
        <v>1738684</v>
      </c>
      <c r="F92" s="235">
        <f>SUM(ÖNK!F92,ovi!F92)</f>
        <v>4000</v>
      </c>
    </row>
    <row r="93" spans="1:6" x14ac:dyDescent="0.2">
      <c r="A93" s="15" t="s">
        <v>143</v>
      </c>
      <c r="B93" s="16" t="s">
        <v>144</v>
      </c>
      <c r="C93" s="235">
        <f>SUM(ÖNK!C93,ovi!C93)</f>
        <v>7597000</v>
      </c>
      <c r="D93" s="235">
        <f>SUM(ÖNK!D93,ovi!D93)</f>
        <v>7747000</v>
      </c>
      <c r="E93" s="235">
        <f>SUM(ÖNK!E93,ovi!E93)</f>
        <v>7435128</v>
      </c>
      <c r="F93" s="235">
        <f>SUM(ÖNK!F93,ovi!F93)</f>
        <v>9180</v>
      </c>
    </row>
    <row r="94" spans="1:6" hidden="1" x14ac:dyDescent="0.2">
      <c r="A94" s="15" t="s">
        <v>145</v>
      </c>
      <c r="B94" s="16" t="s">
        <v>146</v>
      </c>
      <c r="C94" s="17">
        <f>SUM(ÖNK!C94,ovi!C94)</f>
        <v>0</v>
      </c>
      <c r="D94" s="17">
        <f>SUM(ÖNK!D94,ovi!D94)</f>
        <v>0</v>
      </c>
      <c r="E94" s="235">
        <f>SUM(ÖNK!E94,ovi!E94)</f>
        <v>0</v>
      </c>
      <c r="F94" s="235">
        <f>SUM(ÖNK!F94,ovi!F94)</f>
        <v>0</v>
      </c>
    </row>
    <row r="95" spans="1:6" hidden="1" x14ac:dyDescent="0.2">
      <c r="A95" s="15" t="s">
        <v>147</v>
      </c>
      <c r="B95" s="16" t="s">
        <v>148</v>
      </c>
      <c r="C95" s="17">
        <f>SUM(ÖNK!C95,ovi!C95)</f>
        <v>0</v>
      </c>
      <c r="D95" s="17">
        <f>SUM(ÖNK!D95,ovi!D95)</f>
        <v>0</v>
      </c>
      <c r="E95" s="235">
        <f>SUM(ÖNK!E95,ovi!E95)</f>
        <v>0</v>
      </c>
      <c r="F95" s="235">
        <f>SUM(ÖNK!F95,ovi!F95)</f>
        <v>0</v>
      </c>
    </row>
    <row r="96" spans="1:6" hidden="1" x14ac:dyDescent="0.2">
      <c r="A96" s="15" t="s">
        <v>149</v>
      </c>
      <c r="B96" s="16" t="s">
        <v>150</v>
      </c>
      <c r="C96" s="235">
        <f>SUM(ÖNK!C96,ovi!C96)</f>
        <v>0</v>
      </c>
      <c r="D96" s="235">
        <f>SUM(ÖNK!D96,ovi!D96)</f>
        <v>148500</v>
      </c>
      <c r="E96" s="235">
        <f>SUM(ÖNK!E96,ovi!E96)</f>
        <v>143798</v>
      </c>
      <c r="F96" s="235">
        <f>SUM(ÖNK!F96,ovi!F96)</f>
        <v>0</v>
      </c>
    </row>
    <row r="97" spans="1:6" hidden="1" x14ac:dyDescent="0.2">
      <c r="A97" s="15" t="s">
        <v>151</v>
      </c>
      <c r="B97" s="16" t="s">
        <v>152</v>
      </c>
      <c r="C97" s="17">
        <f>SUM(ÖNK!C97,ovi!C97)</f>
        <v>0</v>
      </c>
      <c r="D97" s="17">
        <f>SUM(ÖNK!D97,ovi!D97)</f>
        <v>0</v>
      </c>
      <c r="E97" s="235">
        <f>SUM(ÖNK!E97,ovi!E97)</f>
        <v>0</v>
      </c>
      <c r="F97" s="235">
        <f>SUM(ÖNK!F97,ovi!F97)</f>
        <v>0</v>
      </c>
    </row>
    <row r="98" spans="1:6" hidden="1" x14ac:dyDescent="0.2">
      <c r="A98" s="15" t="s">
        <v>153</v>
      </c>
      <c r="B98" s="16" t="s">
        <v>154</v>
      </c>
      <c r="C98" s="17">
        <f>SUM(ÖNK!C98,ovi!C98)</f>
        <v>0</v>
      </c>
      <c r="D98" s="17">
        <f>SUM(ÖNK!D98,ovi!D98)</f>
        <v>0</v>
      </c>
      <c r="E98" s="235">
        <f>SUM(ÖNK!E98,ovi!E98)</f>
        <v>0</v>
      </c>
      <c r="F98" s="235">
        <f>SUM(ÖNK!F98,ovi!F98)</f>
        <v>0</v>
      </c>
    </row>
    <row r="99" spans="1:6" hidden="1" x14ac:dyDescent="0.2">
      <c r="A99" s="15" t="s">
        <v>155</v>
      </c>
      <c r="B99" s="16" t="s">
        <v>156</v>
      </c>
      <c r="C99" s="17">
        <f>SUM(ÖNK!C99,ovi!C99)</f>
        <v>0</v>
      </c>
      <c r="D99" s="17">
        <f>SUM(ÖNK!D99,ovi!D99)</f>
        <v>0</v>
      </c>
      <c r="E99" s="235">
        <f>SUM(ÖNK!E99,ovi!E99)</f>
        <v>0</v>
      </c>
      <c r="F99" s="235">
        <f>SUM(ÖNK!F99,ovi!F99)</f>
        <v>0</v>
      </c>
    </row>
    <row r="100" spans="1:6" hidden="1" x14ac:dyDescent="0.2">
      <c r="A100" s="15" t="s">
        <v>157</v>
      </c>
      <c r="B100" s="16" t="s">
        <v>158</v>
      </c>
      <c r="C100" s="17">
        <f>SUM(ÖNK!C100,ovi!C100)</f>
        <v>0</v>
      </c>
      <c r="D100" s="17">
        <f>SUM(ÖNK!D100,ovi!D100)</f>
        <v>0</v>
      </c>
      <c r="E100" s="235">
        <f>SUM(ÖNK!E100,ovi!E100)</f>
        <v>0</v>
      </c>
      <c r="F100" s="235">
        <f>SUM(ÖNK!F100,ovi!F100)</f>
        <v>0</v>
      </c>
    </row>
    <row r="101" spans="1:6" hidden="1" x14ac:dyDescent="0.2">
      <c r="A101" s="15" t="s">
        <v>159</v>
      </c>
      <c r="B101" s="16" t="s">
        <v>160</v>
      </c>
      <c r="C101" s="17">
        <f>SUM(ÖNK!C101,ovi!C101)</f>
        <v>0</v>
      </c>
      <c r="D101" s="17">
        <f>SUM(ÖNK!D101,ovi!D101)</f>
        <v>0</v>
      </c>
      <c r="E101" s="235">
        <f>SUM(ÖNK!E101,ovi!E101)</f>
        <v>0</v>
      </c>
      <c r="F101" s="235">
        <f>SUM(ÖNK!F101,ovi!F101)</f>
        <v>0</v>
      </c>
    </row>
    <row r="102" spans="1:6" x14ac:dyDescent="0.2">
      <c r="A102" s="15" t="s">
        <v>161</v>
      </c>
      <c r="B102" s="16" t="s">
        <v>162</v>
      </c>
      <c r="C102" s="235">
        <f>SUM(ÖNK!C102,ovi!C102)</f>
        <v>500000</v>
      </c>
      <c r="D102" s="235">
        <f>SUM(ÖNK!D102,ovi!D102)</f>
        <v>330000</v>
      </c>
      <c r="E102" s="235">
        <f>SUM(ÖNK!E102,ovi!E102)</f>
        <v>7863</v>
      </c>
      <c r="F102" s="235">
        <f>SUM(ÖNK!F102,ovi!F102)</f>
        <v>350</v>
      </c>
    </row>
    <row r="103" spans="1:6" hidden="1" x14ac:dyDescent="0.2">
      <c r="A103" s="15"/>
      <c r="B103" s="23" t="s">
        <v>163</v>
      </c>
      <c r="C103" s="17">
        <f>SUM(ÖNK!C103,ovi!C103)</f>
        <v>0</v>
      </c>
      <c r="D103" s="17">
        <f>SUM(ÖNK!D103,ovi!D103)</f>
        <v>0</v>
      </c>
      <c r="E103" s="235">
        <f>SUM(ÖNK!E103,ovi!E103)</f>
        <v>0</v>
      </c>
      <c r="F103" s="235">
        <f>SUM(ÖNK!F103,ovi!F103)</f>
        <v>0</v>
      </c>
    </row>
    <row r="104" spans="1:6" hidden="1" x14ac:dyDescent="0.2">
      <c r="A104" s="15"/>
      <c r="B104" s="23" t="s">
        <v>164</v>
      </c>
      <c r="C104" s="17">
        <f>SUM(ÖNK!C104,ovi!C104)</f>
        <v>0</v>
      </c>
      <c r="D104" s="17">
        <f>SUM(ÖNK!D104,ovi!D104)</f>
        <v>0</v>
      </c>
      <c r="E104" s="235">
        <f>SUM(ÖNK!E104,ovi!E104)</f>
        <v>0</v>
      </c>
      <c r="F104" s="235">
        <f>SUM(ÖNK!F104,ovi!F104)</f>
        <v>0</v>
      </c>
    </row>
    <row r="105" spans="1:6" x14ac:dyDescent="0.2">
      <c r="A105" s="15"/>
      <c r="B105" s="23" t="s">
        <v>162</v>
      </c>
      <c r="C105" s="235">
        <f>SUM(ÖNK!C105,ovi!C105)</f>
        <v>500000</v>
      </c>
      <c r="D105" s="235">
        <f>SUM(ÖNK!D105,ovi!D105)</f>
        <v>330000</v>
      </c>
      <c r="E105" s="235">
        <f>SUM(ÖNK!E105,ovi!E105)</f>
        <v>7863</v>
      </c>
      <c r="F105" s="235">
        <f>SUM(ÖNK!F105,ovi!F105)</f>
        <v>350</v>
      </c>
    </row>
    <row r="106" spans="1:6" ht="15.75" customHeight="1" x14ac:dyDescent="0.2">
      <c r="A106" s="18" t="s">
        <v>165</v>
      </c>
      <c r="B106" s="19" t="s">
        <v>166</v>
      </c>
      <c r="C106" s="236">
        <f>SUM(ÖNK!C106,ovi!C106)</f>
        <v>8097000</v>
      </c>
      <c r="D106" s="236">
        <f>SUM(ÖNK!D106,ovi!D106)</f>
        <v>8225500</v>
      </c>
      <c r="E106" s="235">
        <f>SUM(ÖNK!E106,ovi!E106)</f>
        <v>7586789</v>
      </c>
      <c r="F106" s="235">
        <f>SUM(ÖNK!F106,ovi!F106)</f>
        <v>9530</v>
      </c>
    </row>
    <row r="107" spans="1:6" s="22" customFormat="1" ht="21.75" customHeight="1" x14ac:dyDescent="0.2">
      <c r="A107" s="20" t="s">
        <v>167</v>
      </c>
      <c r="B107" s="21" t="s">
        <v>168</v>
      </c>
      <c r="C107" s="282">
        <f>SUM(ÖNK!C107,ovi!C107)</f>
        <v>61011000</v>
      </c>
      <c r="D107" s="282">
        <f>SUM(ÖNK!D107,ovi!D107)</f>
        <v>61859500</v>
      </c>
      <c r="E107" s="282">
        <f>SUM(ÖNK!E107,ovi!E107)</f>
        <v>54435336</v>
      </c>
      <c r="F107" s="282">
        <f>SUM(ÖNK!F107,ovi!F107)</f>
        <v>68837</v>
      </c>
    </row>
    <row r="108" spans="1:6" hidden="1" outlineLevel="1" x14ac:dyDescent="0.2">
      <c r="A108" s="15" t="s">
        <v>169</v>
      </c>
      <c r="B108" s="16" t="s">
        <v>170</v>
      </c>
      <c r="C108" s="17">
        <f>SUM(ÖNK!C108,ovi!C108)</f>
        <v>0</v>
      </c>
      <c r="D108" s="17">
        <f>SUM(ÖNK!D108,ovi!D108)</f>
        <v>0</v>
      </c>
      <c r="E108" s="235">
        <f>SUM(ÖNK!E108,ovi!E108)</f>
        <v>0</v>
      </c>
      <c r="F108" s="235">
        <f>SUM(ÖNK!F108,ovi!F108)</f>
        <v>0</v>
      </c>
    </row>
    <row r="109" spans="1:6" hidden="1" outlineLevel="1" x14ac:dyDescent="0.2">
      <c r="A109" s="15" t="s">
        <v>171</v>
      </c>
      <c r="B109" s="16" t="s">
        <v>172</v>
      </c>
      <c r="C109" s="17">
        <f>SUM(ÖNK!C109,ovi!C109)</f>
        <v>0</v>
      </c>
      <c r="D109" s="17">
        <f>SUM(ÖNK!D109,ovi!D109)</f>
        <v>0</v>
      </c>
      <c r="E109" s="235">
        <f>SUM(ÖNK!E109,ovi!E109)</f>
        <v>0</v>
      </c>
      <c r="F109" s="235">
        <f>SUM(ÖNK!F109,ovi!F109)</f>
        <v>0</v>
      </c>
    </row>
    <row r="110" spans="1:6" hidden="1" outlineLevel="1" x14ac:dyDescent="0.2">
      <c r="A110" s="15" t="s">
        <v>173</v>
      </c>
      <c r="B110" s="16" t="s">
        <v>174</v>
      </c>
      <c r="C110" s="17">
        <f>SUM(ÖNK!C110,ovi!C110)</f>
        <v>0</v>
      </c>
      <c r="D110" s="17">
        <f>SUM(ÖNK!D110,ovi!D110)</f>
        <v>0</v>
      </c>
      <c r="E110" s="235">
        <f>SUM(ÖNK!E110,ovi!E110)</f>
        <v>0</v>
      </c>
      <c r="F110" s="235">
        <f>SUM(ÖNK!F110,ovi!F110)</f>
        <v>0</v>
      </c>
    </row>
    <row r="111" spans="1:6" hidden="1" outlineLevel="1" x14ac:dyDescent="0.2">
      <c r="A111" s="15" t="s">
        <v>175</v>
      </c>
      <c r="B111" s="16" t="s">
        <v>176</v>
      </c>
      <c r="C111" s="17">
        <f>SUM(ÖNK!C111,ovi!C111)</f>
        <v>0</v>
      </c>
      <c r="D111" s="17">
        <f>SUM(ÖNK!D111,ovi!D111)</f>
        <v>0</v>
      </c>
      <c r="E111" s="235">
        <f>SUM(ÖNK!E111,ovi!E111)</f>
        <v>0</v>
      </c>
      <c r="F111" s="235">
        <f>SUM(ÖNK!F111,ovi!F111)</f>
        <v>0</v>
      </c>
    </row>
    <row r="112" spans="1:6" hidden="1" outlineLevel="1" x14ac:dyDescent="0.2">
      <c r="A112" s="15" t="s">
        <v>177</v>
      </c>
      <c r="B112" s="16" t="s">
        <v>178</v>
      </c>
      <c r="C112" s="17">
        <f>SUM(ÖNK!C112,ovi!C112)</f>
        <v>0</v>
      </c>
      <c r="D112" s="17">
        <f>SUM(ÖNK!D112,ovi!D112)</f>
        <v>0</v>
      </c>
      <c r="E112" s="235">
        <f>SUM(ÖNK!E112,ovi!E112)</f>
        <v>0</v>
      </c>
      <c r="F112" s="235">
        <f>SUM(ÖNK!F112,ovi!F112)</f>
        <v>0</v>
      </c>
    </row>
    <row r="113" spans="1:6" hidden="1" outlineLevel="1" x14ac:dyDescent="0.2">
      <c r="A113" s="15" t="s">
        <v>179</v>
      </c>
      <c r="B113" s="16" t="s">
        <v>180</v>
      </c>
      <c r="C113" s="17">
        <f>SUM(ÖNK!C113,ovi!C113)</f>
        <v>0</v>
      </c>
      <c r="D113" s="17">
        <f>SUM(ÖNK!D113,ovi!D113)</f>
        <v>0</v>
      </c>
      <c r="E113" s="235">
        <f>SUM(ÖNK!E113,ovi!E113)</f>
        <v>0</v>
      </c>
      <c r="F113" s="235">
        <f>SUM(ÖNK!F113,ovi!F113)</f>
        <v>0</v>
      </c>
    </row>
    <row r="114" spans="1:6" hidden="1" outlineLevel="1" x14ac:dyDescent="0.2">
      <c r="A114" s="15" t="s">
        <v>181</v>
      </c>
      <c r="B114" s="16" t="s">
        <v>182</v>
      </c>
      <c r="C114" s="17">
        <f>SUM(ÖNK!C114,ovi!C114)</f>
        <v>0</v>
      </c>
      <c r="D114" s="17">
        <f>SUM(ÖNK!D114,ovi!D114)</f>
        <v>0</v>
      </c>
      <c r="E114" s="235">
        <f>SUM(ÖNK!E114,ovi!E114)</f>
        <v>0</v>
      </c>
      <c r="F114" s="235">
        <f>SUM(ÖNK!F114,ovi!F114)</f>
        <v>0</v>
      </c>
    </row>
    <row r="115" spans="1:6" hidden="1" outlineLevel="1" x14ac:dyDescent="0.2">
      <c r="A115" s="15" t="s">
        <v>183</v>
      </c>
      <c r="B115" s="16" t="s">
        <v>184</v>
      </c>
      <c r="C115" s="17">
        <f>SUM(ÖNK!C115,ovi!C115)</f>
        <v>0</v>
      </c>
      <c r="D115" s="17">
        <f>SUM(ÖNK!D115,ovi!D115)</f>
        <v>0</v>
      </c>
      <c r="E115" s="235">
        <f>SUM(ÖNK!E115,ovi!E115)</f>
        <v>0</v>
      </c>
      <c r="F115" s="235">
        <f>SUM(ÖNK!F115,ovi!F115)</f>
        <v>0</v>
      </c>
    </row>
    <row r="116" spans="1:6" hidden="1" outlineLevel="1" x14ac:dyDescent="0.2">
      <c r="A116" s="15" t="s">
        <v>185</v>
      </c>
      <c r="B116" s="16" t="s">
        <v>186</v>
      </c>
      <c r="C116" s="17">
        <f>SUM(ÖNK!C116,ovi!C116)</f>
        <v>0</v>
      </c>
      <c r="D116" s="17">
        <f>SUM(ÖNK!D116,ovi!D116)</f>
        <v>0</v>
      </c>
      <c r="E116" s="235">
        <f>SUM(ÖNK!E116,ovi!E116)</f>
        <v>0</v>
      </c>
      <c r="F116" s="235">
        <f>SUM(ÖNK!F116,ovi!F116)</f>
        <v>0</v>
      </c>
    </row>
    <row r="117" spans="1:6" hidden="1" outlineLevel="1" x14ac:dyDescent="0.2">
      <c r="A117" s="15" t="s">
        <v>187</v>
      </c>
      <c r="B117" s="16" t="s">
        <v>188</v>
      </c>
      <c r="C117" s="17">
        <f>SUM(ÖNK!C117,ovi!C117)</f>
        <v>0</v>
      </c>
      <c r="D117" s="17">
        <f>SUM(ÖNK!D117,ovi!D117)</f>
        <v>0</v>
      </c>
      <c r="E117" s="235">
        <f>SUM(ÖNK!E117,ovi!E117)</f>
        <v>0</v>
      </c>
      <c r="F117" s="235">
        <f>SUM(ÖNK!F117,ovi!F117)</f>
        <v>0</v>
      </c>
    </row>
    <row r="118" spans="1:6" hidden="1" outlineLevel="1" x14ac:dyDescent="0.2">
      <c r="A118" s="15" t="s">
        <v>189</v>
      </c>
      <c r="B118" s="16" t="s">
        <v>190</v>
      </c>
      <c r="C118" s="17">
        <f>SUM(ÖNK!C118,ovi!C118)</f>
        <v>0</v>
      </c>
      <c r="D118" s="17">
        <f>SUM(ÖNK!D118,ovi!D118)</f>
        <v>0</v>
      </c>
      <c r="E118" s="235">
        <f>SUM(ÖNK!E118,ovi!E118)</f>
        <v>0</v>
      </c>
      <c r="F118" s="235">
        <f>SUM(ÖNK!F118,ovi!F118)</f>
        <v>0</v>
      </c>
    </row>
    <row r="119" spans="1:6" hidden="1" outlineLevel="1" x14ac:dyDescent="0.2">
      <c r="A119" s="15" t="s">
        <v>191</v>
      </c>
      <c r="B119" s="16" t="s">
        <v>192</v>
      </c>
      <c r="C119" s="17">
        <f>SUM(ÖNK!C119,ovi!C119)</f>
        <v>0</v>
      </c>
      <c r="D119" s="17">
        <f>SUM(ÖNK!D119,ovi!D119)</f>
        <v>0</v>
      </c>
      <c r="E119" s="235">
        <f>SUM(ÖNK!E119,ovi!E119)</f>
        <v>0</v>
      </c>
      <c r="F119" s="235">
        <f>SUM(ÖNK!F119,ovi!F119)</f>
        <v>0</v>
      </c>
    </row>
    <row r="120" spans="1:6" hidden="1" outlineLevel="1" x14ac:dyDescent="0.2">
      <c r="A120" s="15" t="s">
        <v>193</v>
      </c>
      <c r="B120" s="16" t="s">
        <v>194</v>
      </c>
      <c r="C120" s="17">
        <f>SUM(ÖNK!C120,ovi!C120)</f>
        <v>0</v>
      </c>
      <c r="D120" s="17">
        <f>SUM(ÖNK!D120,ovi!D120)</f>
        <v>0</v>
      </c>
      <c r="E120" s="235">
        <f>SUM(ÖNK!E120,ovi!E120)</f>
        <v>0</v>
      </c>
      <c r="F120" s="235">
        <f>SUM(ÖNK!F120,ovi!F120)</f>
        <v>0</v>
      </c>
    </row>
    <row r="121" spans="1:6" hidden="1" outlineLevel="1" x14ac:dyDescent="0.2">
      <c r="A121" s="15" t="s">
        <v>195</v>
      </c>
      <c r="B121" s="16" t="s">
        <v>196</v>
      </c>
      <c r="C121" s="17">
        <f>SUM(ÖNK!C121,ovi!C121)</f>
        <v>0</v>
      </c>
      <c r="D121" s="17">
        <f>SUM(ÖNK!D121,ovi!D121)</f>
        <v>0</v>
      </c>
      <c r="E121" s="235">
        <f>SUM(ÖNK!E121,ovi!E121)</f>
        <v>0</v>
      </c>
      <c r="F121" s="235">
        <f>SUM(ÖNK!F121,ovi!F121)</f>
        <v>0</v>
      </c>
    </row>
    <row r="122" spans="1:6" hidden="1" outlineLevel="1" x14ac:dyDescent="0.2">
      <c r="A122" s="15" t="s">
        <v>197</v>
      </c>
      <c r="B122" s="16" t="s">
        <v>198</v>
      </c>
      <c r="C122" s="17">
        <f>SUM(ÖNK!C122,ovi!C122)</f>
        <v>0</v>
      </c>
      <c r="D122" s="17">
        <f>SUM(ÖNK!D122,ovi!D122)</f>
        <v>0</v>
      </c>
      <c r="E122" s="235">
        <f>SUM(ÖNK!E122,ovi!E122)</f>
        <v>0</v>
      </c>
      <c r="F122" s="235">
        <f>SUM(ÖNK!F122,ovi!F122)</f>
        <v>0</v>
      </c>
    </row>
    <row r="123" spans="1:6" hidden="1" outlineLevel="1" x14ac:dyDescent="0.2">
      <c r="A123" s="15" t="s">
        <v>199</v>
      </c>
      <c r="B123" s="16" t="s">
        <v>200</v>
      </c>
      <c r="C123" s="17">
        <f>SUM(ÖNK!C123,ovi!C123)</f>
        <v>0</v>
      </c>
      <c r="D123" s="17">
        <f>SUM(ÖNK!D123,ovi!D123)</f>
        <v>0</v>
      </c>
      <c r="E123" s="235">
        <f>SUM(ÖNK!E123,ovi!E123)</f>
        <v>0</v>
      </c>
      <c r="F123" s="235">
        <f>SUM(ÖNK!F123,ovi!F123)</f>
        <v>0</v>
      </c>
    </row>
    <row r="124" spans="1:6" hidden="1" outlineLevel="1" x14ac:dyDescent="0.2">
      <c r="A124" s="15" t="s">
        <v>201</v>
      </c>
      <c r="B124" s="16" t="s">
        <v>202</v>
      </c>
      <c r="C124" s="17">
        <f>SUM(ÖNK!C124,ovi!C124)</f>
        <v>0</v>
      </c>
      <c r="D124" s="17">
        <f>SUM(ÖNK!D124,ovi!D124)</f>
        <v>0</v>
      </c>
      <c r="E124" s="235">
        <f>SUM(ÖNK!E124,ovi!E124)</f>
        <v>0</v>
      </c>
      <c r="F124" s="235">
        <f>SUM(ÖNK!F124,ovi!F124)</f>
        <v>0</v>
      </c>
    </row>
    <row r="125" spans="1:6" hidden="1" outlineLevel="1" x14ac:dyDescent="0.2">
      <c r="A125" s="15" t="s">
        <v>203</v>
      </c>
      <c r="B125" s="16" t="s">
        <v>204</v>
      </c>
      <c r="C125" s="17">
        <f>SUM(ÖNK!C125,ovi!C125)</f>
        <v>0</v>
      </c>
      <c r="D125" s="17">
        <f>SUM(ÖNK!D125,ovi!D125)</f>
        <v>0</v>
      </c>
      <c r="E125" s="235">
        <f>SUM(ÖNK!E125,ovi!E125)</f>
        <v>0</v>
      </c>
      <c r="F125" s="235">
        <f>SUM(ÖNK!F125,ovi!F125)</f>
        <v>0</v>
      </c>
    </row>
    <row r="126" spans="1:6" ht="25.5" hidden="1" outlineLevel="1" x14ac:dyDescent="0.2">
      <c r="A126" s="15" t="s">
        <v>205</v>
      </c>
      <c r="B126" s="16" t="s">
        <v>206</v>
      </c>
      <c r="C126" s="17">
        <f>SUM(ÖNK!C126,ovi!C126)</f>
        <v>0</v>
      </c>
      <c r="D126" s="17">
        <f>SUM(ÖNK!D126,ovi!D126)</f>
        <v>0</v>
      </c>
      <c r="E126" s="235">
        <f>SUM(ÖNK!E126,ovi!E126)</f>
        <v>0</v>
      </c>
      <c r="F126" s="235">
        <f>SUM(ÖNK!F126,ovi!F126)</f>
        <v>0</v>
      </c>
    </row>
    <row r="127" spans="1:6" hidden="1" outlineLevel="1" x14ac:dyDescent="0.2">
      <c r="A127" s="15" t="s">
        <v>207</v>
      </c>
      <c r="B127" s="16" t="s">
        <v>208</v>
      </c>
      <c r="C127" s="17">
        <f>SUM(ÖNK!C127,ovi!C127)</f>
        <v>0</v>
      </c>
      <c r="D127" s="17">
        <f>SUM(ÖNK!D127,ovi!D127)</f>
        <v>0</v>
      </c>
      <c r="E127" s="235">
        <f>SUM(ÖNK!E127,ovi!E127)</f>
        <v>0</v>
      </c>
      <c r="F127" s="235">
        <f>SUM(ÖNK!F127,ovi!F127)</f>
        <v>0</v>
      </c>
    </row>
    <row r="128" spans="1:6" hidden="1" outlineLevel="1" x14ac:dyDescent="0.2">
      <c r="A128" s="15" t="s">
        <v>209</v>
      </c>
      <c r="B128" s="16" t="s">
        <v>210</v>
      </c>
      <c r="C128" s="17">
        <f>SUM(ÖNK!C128,ovi!C128)</f>
        <v>0</v>
      </c>
      <c r="D128" s="17">
        <f>SUM(ÖNK!D128,ovi!D128)</f>
        <v>0</v>
      </c>
      <c r="E128" s="235">
        <f>SUM(ÖNK!E128,ovi!E128)</f>
        <v>0</v>
      </c>
      <c r="F128" s="235">
        <f>SUM(ÖNK!F128,ovi!F128)</f>
        <v>0</v>
      </c>
    </row>
    <row r="129" spans="1:6" hidden="1" outlineLevel="1" x14ac:dyDescent="0.2">
      <c r="A129" s="15" t="s">
        <v>211</v>
      </c>
      <c r="B129" s="16" t="s">
        <v>212</v>
      </c>
      <c r="C129" s="17">
        <f>SUM(ÖNK!C129,ovi!C129)</f>
        <v>0</v>
      </c>
      <c r="D129" s="17">
        <f>SUM(ÖNK!D129,ovi!D129)</f>
        <v>0</v>
      </c>
      <c r="E129" s="235">
        <f>SUM(ÖNK!E129,ovi!E129)</f>
        <v>0</v>
      </c>
      <c r="F129" s="235">
        <f>SUM(ÖNK!F129,ovi!F129)</f>
        <v>0</v>
      </c>
    </row>
    <row r="130" spans="1:6" hidden="1" outlineLevel="1" x14ac:dyDescent="0.2">
      <c r="A130" s="15" t="s">
        <v>213</v>
      </c>
      <c r="B130" s="16" t="s">
        <v>214</v>
      </c>
      <c r="C130" s="17">
        <f>SUM(ÖNK!C130,ovi!C130)</f>
        <v>0</v>
      </c>
      <c r="D130" s="17">
        <f>SUM(ÖNK!D130,ovi!D130)</f>
        <v>0</v>
      </c>
      <c r="E130" s="235">
        <f>SUM(ÖNK!E130,ovi!E130)</f>
        <v>0</v>
      </c>
      <c r="F130" s="235">
        <f>SUM(ÖNK!F130,ovi!F130)</f>
        <v>0</v>
      </c>
    </row>
    <row r="131" spans="1:6" ht="38.25" hidden="1" outlineLevel="1" x14ac:dyDescent="0.2">
      <c r="A131" s="15" t="s">
        <v>215</v>
      </c>
      <c r="B131" s="16" t="s">
        <v>216</v>
      </c>
      <c r="C131" s="17">
        <f>SUM(ÖNK!C131,ovi!C131)</f>
        <v>0</v>
      </c>
      <c r="D131" s="17">
        <f>SUM(ÖNK!D131,ovi!D131)</f>
        <v>0</v>
      </c>
      <c r="E131" s="235">
        <f>SUM(ÖNK!E131,ovi!E131)</f>
        <v>0</v>
      </c>
      <c r="F131" s="235">
        <f>SUM(ÖNK!F131,ovi!F131)</f>
        <v>0</v>
      </c>
    </row>
    <row r="132" spans="1:6" ht="25.5" hidden="1" outlineLevel="1" x14ac:dyDescent="0.2">
      <c r="A132" s="15" t="s">
        <v>217</v>
      </c>
      <c r="B132" s="16" t="s">
        <v>218</v>
      </c>
      <c r="C132" s="17">
        <f>SUM(ÖNK!C132,ovi!C132)</f>
        <v>0</v>
      </c>
      <c r="D132" s="17">
        <f>SUM(ÖNK!D132,ovi!D132)</f>
        <v>0</v>
      </c>
      <c r="E132" s="235">
        <f>SUM(ÖNK!E132,ovi!E132)</f>
        <v>0</v>
      </c>
      <c r="F132" s="235">
        <f>SUM(ÖNK!F132,ovi!F132)</f>
        <v>0</v>
      </c>
    </row>
    <row r="133" spans="1:6" hidden="1" outlineLevel="1" x14ac:dyDescent="0.2">
      <c r="A133" s="15" t="s">
        <v>219</v>
      </c>
      <c r="B133" s="16" t="s">
        <v>220</v>
      </c>
      <c r="C133" s="17">
        <f>SUM(ÖNK!C133,ovi!C133)</f>
        <v>0</v>
      </c>
      <c r="D133" s="17">
        <f>SUM(ÖNK!D133,ovi!D133)</f>
        <v>0</v>
      </c>
      <c r="E133" s="235">
        <f>SUM(ÖNK!E133,ovi!E133)</f>
        <v>0</v>
      </c>
      <c r="F133" s="235">
        <f>SUM(ÖNK!F133,ovi!F133)</f>
        <v>0</v>
      </c>
    </row>
    <row r="134" spans="1:6" hidden="1" outlineLevel="1" x14ac:dyDescent="0.2">
      <c r="A134" s="15" t="s">
        <v>221</v>
      </c>
      <c r="B134" s="16" t="s">
        <v>222</v>
      </c>
      <c r="C134" s="17">
        <f>SUM(ÖNK!C134,ovi!C134)</f>
        <v>0</v>
      </c>
      <c r="D134" s="17">
        <f>SUM(ÖNK!D134,ovi!D134)</f>
        <v>0</v>
      </c>
      <c r="E134" s="235">
        <f>SUM(ÖNK!E134,ovi!E134)</f>
        <v>0</v>
      </c>
      <c r="F134" s="235">
        <f>SUM(ÖNK!F134,ovi!F134)</f>
        <v>0</v>
      </c>
    </row>
    <row r="135" spans="1:6" hidden="1" outlineLevel="1" x14ac:dyDescent="0.2">
      <c r="A135" s="15" t="s">
        <v>223</v>
      </c>
      <c r="B135" s="16" t="s">
        <v>224</v>
      </c>
      <c r="C135" s="17">
        <f>SUM(ÖNK!C135,ovi!C135)</f>
        <v>0</v>
      </c>
      <c r="D135" s="17">
        <f>SUM(ÖNK!D135,ovi!D135)</f>
        <v>0</v>
      </c>
      <c r="E135" s="235">
        <f>SUM(ÖNK!E135,ovi!E135)</f>
        <v>0</v>
      </c>
      <c r="F135" s="235">
        <f>SUM(ÖNK!F135,ovi!F135)</f>
        <v>0</v>
      </c>
    </row>
    <row r="136" spans="1:6" hidden="1" outlineLevel="1" x14ac:dyDescent="0.2">
      <c r="A136" s="15" t="s">
        <v>225</v>
      </c>
      <c r="B136" s="16" t="s">
        <v>226</v>
      </c>
      <c r="C136" s="17">
        <f>SUM(ÖNK!C136,ovi!C136)</f>
        <v>0</v>
      </c>
      <c r="D136" s="17">
        <f>SUM(ÖNK!D136,ovi!D136)</f>
        <v>0</v>
      </c>
      <c r="E136" s="235">
        <f>SUM(ÖNK!E136,ovi!E136)</f>
        <v>0</v>
      </c>
      <c r="F136" s="235">
        <f>SUM(ÖNK!F136,ovi!F136)</f>
        <v>0</v>
      </c>
    </row>
    <row r="137" spans="1:6" hidden="1" outlineLevel="1" x14ac:dyDescent="0.2">
      <c r="A137" s="15" t="s">
        <v>227</v>
      </c>
      <c r="B137" s="16" t="s">
        <v>228</v>
      </c>
      <c r="C137" s="17">
        <f>SUM(ÖNK!C137,ovi!C137)</f>
        <v>0</v>
      </c>
      <c r="D137" s="17">
        <f>SUM(ÖNK!D137,ovi!D137)</f>
        <v>0</v>
      </c>
      <c r="E137" s="235">
        <f>SUM(ÖNK!E137,ovi!E137)</f>
        <v>0</v>
      </c>
      <c r="F137" s="235">
        <f>SUM(ÖNK!F137,ovi!F137)</f>
        <v>0</v>
      </c>
    </row>
    <row r="138" spans="1:6" hidden="1" outlineLevel="1" x14ac:dyDescent="0.2">
      <c r="A138" s="15" t="s">
        <v>229</v>
      </c>
      <c r="B138" s="16" t="s">
        <v>230</v>
      </c>
      <c r="C138" s="17">
        <f>SUM(ÖNK!C138,ovi!C138)</f>
        <v>0</v>
      </c>
      <c r="D138" s="17">
        <f>SUM(ÖNK!D138,ovi!D138)</f>
        <v>0</v>
      </c>
      <c r="E138" s="235">
        <f>SUM(ÖNK!E138,ovi!E138)</f>
        <v>0</v>
      </c>
      <c r="F138" s="235">
        <f>SUM(ÖNK!F138,ovi!F138)</f>
        <v>0</v>
      </c>
    </row>
    <row r="139" spans="1:6" hidden="1" outlineLevel="1" x14ac:dyDescent="0.2">
      <c r="A139" s="15" t="s">
        <v>231</v>
      </c>
      <c r="B139" s="16" t="s">
        <v>232</v>
      </c>
      <c r="C139" s="17">
        <f>SUM(ÖNK!C139,ovi!C139)</f>
        <v>0</v>
      </c>
      <c r="D139" s="17">
        <f>SUM(ÖNK!D139,ovi!D139)</f>
        <v>0</v>
      </c>
      <c r="E139" s="235">
        <f>SUM(ÖNK!E139,ovi!E139)</f>
        <v>0</v>
      </c>
      <c r="F139" s="235">
        <f>SUM(ÖNK!F139,ovi!F139)</f>
        <v>0</v>
      </c>
    </row>
    <row r="140" spans="1:6" hidden="1" outlineLevel="1" x14ac:dyDescent="0.2">
      <c r="A140" s="15" t="s">
        <v>233</v>
      </c>
      <c r="B140" s="16" t="s">
        <v>234</v>
      </c>
      <c r="C140" s="17">
        <f>SUM(ÖNK!C140,ovi!C140)</f>
        <v>0</v>
      </c>
      <c r="D140" s="17">
        <f>SUM(ÖNK!D140,ovi!D140)</f>
        <v>0</v>
      </c>
      <c r="E140" s="235">
        <f>SUM(ÖNK!E140,ovi!E140)</f>
        <v>0</v>
      </c>
      <c r="F140" s="235">
        <f>SUM(ÖNK!F140,ovi!F140)</f>
        <v>0</v>
      </c>
    </row>
    <row r="141" spans="1:6" hidden="1" outlineLevel="1" x14ac:dyDescent="0.2">
      <c r="A141" s="15" t="s">
        <v>235</v>
      </c>
      <c r="B141" s="16" t="s">
        <v>236</v>
      </c>
      <c r="C141" s="17">
        <f>SUM(ÖNK!C141,ovi!C141)</f>
        <v>0</v>
      </c>
      <c r="D141" s="17">
        <f>SUM(ÖNK!D141,ovi!D141)</f>
        <v>0</v>
      </c>
      <c r="E141" s="235">
        <f>SUM(ÖNK!E141,ovi!E141)</f>
        <v>0</v>
      </c>
      <c r="F141" s="235">
        <f>SUM(ÖNK!F141,ovi!F141)</f>
        <v>0</v>
      </c>
    </row>
    <row r="142" spans="1:6" hidden="1" outlineLevel="1" x14ac:dyDescent="0.2">
      <c r="A142" s="15" t="s">
        <v>237</v>
      </c>
      <c r="B142" s="16" t="s">
        <v>238</v>
      </c>
      <c r="C142" s="17">
        <f>SUM(ÖNK!C142,ovi!C142)</f>
        <v>0</v>
      </c>
      <c r="D142" s="17">
        <f>SUM(ÖNK!D142,ovi!D142)</f>
        <v>0</v>
      </c>
      <c r="E142" s="235">
        <f>SUM(ÖNK!E142,ovi!E142)</f>
        <v>0</v>
      </c>
      <c r="F142" s="235">
        <f>SUM(ÖNK!F142,ovi!F142)</f>
        <v>0</v>
      </c>
    </row>
    <row r="143" spans="1:6" hidden="1" outlineLevel="1" x14ac:dyDescent="0.2">
      <c r="A143" s="15" t="s">
        <v>239</v>
      </c>
      <c r="B143" s="16" t="s">
        <v>240</v>
      </c>
      <c r="C143" s="17">
        <f>SUM(ÖNK!C143,ovi!C143)</f>
        <v>0</v>
      </c>
      <c r="D143" s="17">
        <f>SUM(ÖNK!D143,ovi!D143)</f>
        <v>0</v>
      </c>
      <c r="E143" s="235">
        <f>SUM(ÖNK!E143,ovi!E143)</f>
        <v>0</v>
      </c>
      <c r="F143" s="235">
        <f>SUM(ÖNK!F143,ovi!F143)</f>
        <v>0</v>
      </c>
    </row>
    <row r="144" spans="1:6" hidden="1" outlineLevel="1" x14ac:dyDescent="0.2">
      <c r="A144" s="15" t="s">
        <v>241</v>
      </c>
      <c r="B144" s="16" t="s">
        <v>242</v>
      </c>
      <c r="C144" s="17">
        <f>SUM(ÖNK!C144,ovi!C144)</f>
        <v>0</v>
      </c>
      <c r="D144" s="17">
        <f>SUM(ÖNK!D144,ovi!D144)</f>
        <v>0</v>
      </c>
      <c r="E144" s="235">
        <f>SUM(ÖNK!E144,ovi!E144)</f>
        <v>0</v>
      </c>
      <c r="F144" s="235">
        <f>SUM(ÖNK!F144,ovi!F144)</f>
        <v>0</v>
      </c>
    </row>
    <row r="145" spans="1:6" ht="25.5" hidden="1" outlineLevel="1" x14ac:dyDescent="0.2">
      <c r="A145" s="15" t="s">
        <v>243</v>
      </c>
      <c r="B145" s="16" t="s">
        <v>244</v>
      </c>
      <c r="C145" s="17">
        <f>SUM(ÖNK!C145,ovi!C145)</f>
        <v>0</v>
      </c>
      <c r="D145" s="17">
        <f>SUM(ÖNK!D145,ovi!D145)</f>
        <v>0</v>
      </c>
      <c r="E145" s="235">
        <f>SUM(ÖNK!E145,ovi!E145)</f>
        <v>0</v>
      </c>
      <c r="F145" s="235">
        <f>SUM(ÖNK!F145,ovi!F145)</f>
        <v>0</v>
      </c>
    </row>
    <row r="146" spans="1:6" ht="25.5" hidden="1" outlineLevel="1" x14ac:dyDescent="0.2">
      <c r="A146" s="15" t="s">
        <v>245</v>
      </c>
      <c r="B146" s="16" t="s">
        <v>246</v>
      </c>
      <c r="C146" s="17">
        <f>SUM(ÖNK!C146,ovi!C146)</f>
        <v>0</v>
      </c>
      <c r="D146" s="17">
        <f>SUM(ÖNK!D146,ovi!D146)</f>
        <v>0</v>
      </c>
      <c r="E146" s="235">
        <f>SUM(ÖNK!E146,ovi!E146)</f>
        <v>0</v>
      </c>
      <c r="F146" s="235">
        <f>SUM(ÖNK!F146,ovi!F146)</f>
        <v>0</v>
      </c>
    </row>
    <row r="147" spans="1:6" hidden="1" outlineLevel="1" x14ac:dyDescent="0.2">
      <c r="A147" s="15" t="s">
        <v>247</v>
      </c>
      <c r="B147" s="16" t="s">
        <v>248</v>
      </c>
      <c r="C147" s="17">
        <f>SUM(ÖNK!C147,ovi!C147)</f>
        <v>0</v>
      </c>
      <c r="D147" s="17">
        <f>SUM(ÖNK!D147,ovi!D147)</f>
        <v>0</v>
      </c>
      <c r="E147" s="235">
        <f>SUM(ÖNK!E147,ovi!E147)</f>
        <v>0</v>
      </c>
      <c r="F147" s="235">
        <f>SUM(ÖNK!F147,ovi!F147)</f>
        <v>0</v>
      </c>
    </row>
    <row r="148" spans="1:6" hidden="1" outlineLevel="1" x14ac:dyDescent="0.2">
      <c r="A148" s="15" t="s">
        <v>249</v>
      </c>
      <c r="B148" s="16" t="s">
        <v>250</v>
      </c>
      <c r="C148" s="17">
        <f>SUM(ÖNK!C148,ovi!C148)</f>
        <v>0</v>
      </c>
      <c r="D148" s="17">
        <f>SUM(ÖNK!D148,ovi!D148)</f>
        <v>0</v>
      </c>
      <c r="E148" s="235">
        <f>SUM(ÖNK!E148,ovi!E148)</f>
        <v>0</v>
      </c>
      <c r="F148" s="235">
        <f>SUM(ÖNK!F148,ovi!F148)</f>
        <v>0</v>
      </c>
    </row>
    <row r="149" spans="1:6" hidden="1" outlineLevel="1" x14ac:dyDescent="0.2">
      <c r="A149" s="15" t="s">
        <v>251</v>
      </c>
      <c r="B149" s="16" t="s">
        <v>252</v>
      </c>
      <c r="C149" s="17">
        <f>SUM(ÖNK!C149,ovi!C149)</f>
        <v>0</v>
      </c>
      <c r="D149" s="17">
        <f>SUM(ÖNK!D149,ovi!D149)</f>
        <v>0</v>
      </c>
      <c r="E149" s="235">
        <f>SUM(ÖNK!E149,ovi!E149)</f>
        <v>0</v>
      </c>
      <c r="F149" s="235">
        <f>SUM(ÖNK!F149,ovi!F149)</f>
        <v>0</v>
      </c>
    </row>
    <row r="150" spans="1:6" outlineLevel="1" x14ac:dyDescent="0.2">
      <c r="A150" s="15" t="s">
        <v>253</v>
      </c>
      <c r="B150" s="16" t="s">
        <v>254</v>
      </c>
      <c r="C150" s="235">
        <f>SUM(ÖNK!C150,ovi!C150)</f>
        <v>4000000</v>
      </c>
      <c r="D150" s="235">
        <f>SUM(ÖNK!D150,ovi!D150)</f>
        <v>4000000</v>
      </c>
      <c r="E150" s="235">
        <f>SUM(ÖNK!E150,ovi!E150)</f>
        <v>2993785</v>
      </c>
      <c r="F150" s="235">
        <f>SUM(ÖNK!F150,ovi!F150)</f>
        <v>4000</v>
      </c>
    </row>
    <row r="151" spans="1:6" hidden="1" outlineLevel="1" x14ac:dyDescent="0.2">
      <c r="A151" s="15" t="s">
        <v>255</v>
      </c>
      <c r="B151" s="16" t="s">
        <v>256</v>
      </c>
      <c r="C151" s="17">
        <f>SUM(ÖNK!C151,ovi!C151)</f>
        <v>0</v>
      </c>
      <c r="D151" s="17">
        <f>SUM(ÖNK!D151,ovi!D151)</f>
        <v>0</v>
      </c>
      <c r="E151" s="235">
        <f>SUM(ÖNK!E151,ovi!E151)</f>
        <v>0</v>
      </c>
      <c r="F151" s="235">
        <f>SUM(ÖNK!F151,ovi!F151)</f>
        <v>0</v>
      </c>
    </row>
    <row r="152" spans="1:6" hidden="1" outlineLevel="1" x14ac:dyDescent="0.2">
      <c r="A152" s="15" t="s">
        <v>257</v>
      </c>
      <c r="B152" s="16" t="s">
        <v>258</v>
      </c>
      <c r="C152" s="17">
        <f>SUM(ÖNK!C152,ovi!C152)</f>
        <v>0</v>
      </c>
      <c r="D152" s="17">
        <f>SUM(ÖNK!D152,ovi!D152)</f>
        <v>0</v>
      </c>
      <c r="E152" s="235">
        <f>SUM(ÖNK!E152,ovi!E152)</f>
        <v>0</v>
      </c>
      <c r="F152" s="235">
        <f>SUM(ÖNK!F152,ovi!F152)</f>
        <v>0</v>
      </c>
    </row>
    <row r="153" spans="1:6" hidden="1" outlineLevel="1" x14ac:dyDescent="0.2">
      <c r="A153" s="15" t="s">
        <v>259</v>
      </c>
      <c r="B153" s="16" t="s">
        <v>260</v>
      </c>
      <c r="C153" s="17">
        <f>SUM(ÖNK!C153,ovi!C153)</f>
        <v>0</v>
      </c>
      <c r="D153" s="17">
        <f>SUM(ÖNK!D153,ovi!D153)</f>
        <v>0</v>
      </c>
      <c r="E153" s="235">
        <f>SUM(ÖNK!E153,ovi!E153)</f>
        <v>0</v>
      </c>
      <c r="F153" s="235">
        <f>SUM(ÖNK!F153,ovi!F153)</f>
        <v>0</v>
      </c>
    </row>
    <row r="154" spans="1:6" hidden="1" outlineLevel="1" x14ac:dyDescent="0.2">
      <c r="A154" s="15" t="s">
        <v>261</v>
      </c>
      <c r="B154" s="16" t="s">
        <v>262</v>
      </c>
      <c r="C154" s="17">
        <f>SUM(ÖNK!C154,ovi!C154)</f>
        <v>0</v>
      </c>
      <c r="D154" s="17">
        <f>SUM(ÖNK!D154,ovi!D154)</f>
        <v>0</v>
      </c>
      <c r="E154" s="235">
        <f>SUM(ÖNK!E154,ovi!E154)</f>
        <v>0</v>
      </c>
      <c r="F154" s="235">
        <f>SUM(ÖNK!F154,ovi!F154)</f>
        <v>0</v>
      </c>
    </row>
    <row r="155" spans="1:6" hidden="1" outlineLevel="1" x14ac:dyDescent="0.2">
      <c r="A155" s="15" t="s">
        <v>263</v>
      </c>
      <c r="B155" s="16" t="s">
        <v>264</v>
      </c>
      <c r="C155" s="17">
        <f>SUM(ÖNK!C155,ovi!C155)</f>
        <v>0</v>
      </c>
      <c r="D155" s="17">
        <f>SUM(ÖNK!D155,ovi!D155)</f>
        <v>0</v>
      </c>
      <c r="E155" s="235">
        <f>SUM(ÖNK!E155,ovi!E155)</f>
        <v>0</v>
      </c>
      <c r="F155" s="235">
        <f>SUM(ÖNK!F155,ovi!F155)</f>
        <v>0</v>
      </c>
    </row>
    <row r="156" spans="1:6" ht="25.5" hidden="1" outlineLevel="1" x14ac:dyDescent="0.2">
      <c r="A156" s="15" t="s">
        <v>265</v>
      </c>
      <c r="B156" s="16" t="s">
        <v>266</v>
      </c>
      <c r="C156" s="17">
        <f>SUM(ÖNK!C156,ovi!C156)</f>
        <v>0</v>
      </c>
      <c r="D156" s="17">
        <f>SUM(ÖNK!D156,ovi!D156)</f>
        <v>0</v>
      </c>
      <c r="E156" s="235">
        <f>SUM(ÖNK!E156,ovi!E156)</f>
        <v>0</v>
      </c>
      <c r="F156" s="235">
        <f>SUM(ÖNK!F156,ovi!F156)</f>
        <v>0</v>
      </c>
    </row>
    <row r="157" spans="1:6" ht="25.5" hidden="1" outlineLevel="1" x14ac:dyDescent="0.2">
      <c r="A157" s="15" t="s">
        <v>267</v>
      </c>
      <c r="B157" s="16" t="s">
        <v>268</v>
      </c>
      <c r="C157" s="17">
        <f>SUM(ÖNK!C157,ovi!C157)</f>
        <v>0</v>
      </c>
      <c r="D157" s="17">
        <f>SUM(ÖNK!D157,ovi!D157)</f>
        <v>0</v>
      </c>
      <c r="E157" s="235">
        <f>SUM(ÖNK!E157,ovi!E157)</f>
        <v>0</v>
      </c>
      <c r="F157" s="235">
        <f>SUM(ÖNK!F157,ovi!F157)</f>
        <v>0</v>
      </c>
    </row>
    <row r="158" spans="1:6" ht="25.5" hidden="1" outlineLevel="1" x14ac:dyDescent="0.2">
      <c r="A158" s="15" t="s">
        <v>269</v>
      </c>
      <c r="B158" s="16" t="s">
        <v>270</v>
      </c>
      <c r="C158" s="17">
        <f>SUM(ÖNK!C158,ovi!C158)</f>
        <v>0</v>
      </c>
      <c r="D158" s="17">
        <f>SUM(ÖNK!D158,ovi!D158)</f>
        <v>0</v>
      </c>
      <c r="E158" s="235">
        <f>SUM(ÖNK!E158,ovi!E158)</f>
        <v>0</v>
      </c>
      <c r="F158" s="235">
        <f>SUM(ÖNK!F158,ovi!F158)</f>
        <v>0</v>
      </c>
    </row>
    <row r="159" spans="1:6" hidden="1" outlineLevel="1" x14ac:dyDescent="0.2">
      <c r="A159" s="15" t="s">
        <v>271</v>
      </c>
      <c r="B159" s="16" t="s">
        <v>272</v>
      </c>
      <c r="C159" s="17">
        <f>SUM(ÖNK!C159,ovi!C159)</f>
        <v>0</v>
      </c>
      <c r="D159" s="17">
        <f>SUM(ÖNK!D159,ovi!D159)</f>
        <v>0</v>
      </c>
      <c r="E159" s="235">
        <f>SUM(ÖNK!E159,ovi!E159)</f>
        <v>0</v>
      </c>
      <c r="F159" s="235">
        <f>SUM(ÖNK!F159,ovi!F159)</f>
        <v>0</v>
      </c>
    </row>
    <row r="160" spans="1:6" ht="25.5" hidden="1" outlineLevel="1" x14ac:dyDescent="0.2">
      <c r="A160" s="15" t="s">
        <v>273</v>
      </c>
      <c r="B160" s="16" t="s">
        <v>274</v>
      </c>
      <c r="C160" s="17">
        <f>SUM(ÖNK!C160,ovi!C160)</f>
        <v>0</v>
      </c>
      <c r="D160" s="17">
        <f>SUM(ÖNK!D160,ovi!D160)</f>
        <v>0</v>
      </c>
      <c r="E160" s="235">
        <f>SUM(ÖNK!E160,ovi!E160)</f>
        <v>0</v>
      </c>
      <c r="F160" s="235">
        <f>SUM(ÖNK!F160,ovi!F160)</f>
        <v>0</v>
      </c>
    </row>
    <row r="161" spans="1:6" hidden="1" outlineLevel="1" x14ac:dyDescent="0.2">
      <c r="A161" s="15" t="s">
        <v>275</v>
      </c>
      <c r="B161" s="16" t="s">
        <v>276</v>
      </c>
      <c r="C161" s="17">
        <f>SUM(ÖNK!C161,ovi!C161)</f>
        <v>0</v>
      </c>
      <c r="D161" s="17">
        <f>SUM(ÖNK!D161,ovi!D161)</f>
        <v>0</v>
      </c>
      <c r="E161" s="235">
        <f>SUM(ÖNK!E161,ovi!E161)</f>
        <v>0</v>
      </c>
      <c r="F161" s="235">
        <f>SUM(ÖNK!F161,ovi!F161)</f>
        <v>0</v>
      </c>
    </row>
    <row r="162" spans="1:6" hidden="1" outlineLevel="1" x14ac:dyDescent="0.2">
      <c r="A162" s="15" t="s">
        <v>277</v>
      </c>
      <c r="B162" s="16" t="s">
        <v>278</v>
      </c>
      <c r="C162" s="17">
        <f>SUM(ÖNK!C162,ovi!C162)</f>
        <v>0</v>
      </c>
      <c r="D162" s="17">
        <f>SUM(ÖNK!D162,ovi!D162)</f>
        <v>0</v>
      </c>
      <c r="E162" s="235">
        <f>SUM(ÖNK!E162,ovi!E162)</f>
        <v>0</v>
      </c>
      <c r="F162" s="235">
        <f>SUM(ÖNK!F162,ovi!F162)</f>
        <v>0</v>
      </c>
    </row>
    <row r="163" spans="1:6" hidden="1" outlineLevel="1" x14ac:dyDescent="0.2">
      <c r="A163" s="15" t="s">
        <v>279</v>
      </c>
      <c r="B163" s="16" t="s">
        <v>280</v>
      </c>
      <c r="C163" s="17">
        <f>SUM(ÖNK!C163,ovi!C163)</f>
        <v>0</v>
      </c>
      <c r="D163" s="17">
        <f>SUM(ÖNK!D163,ovi!D163)</f>
        <v>0</v>
      </c>
      <c r="E163" s="235">
        <f>SUM(ÖNK!E163,ovi!E163)</f>
        <v>0</v>
      </c>
      <c r="F163" s="235">
        <f>SUM(ÖNK!F163,ovi!F163)</f>
        <v>0</v>
      </c>
    </row>
    <row r="164" spans="1:6" hidden="1" outlineLevel="1" x14ac:dyDescent="0.2">
      <c r="A164" s="15" t="s">
        <v>281</v>
      </c>
      <c r="B164" s="16" t="s">
        <v>282</v>
      </c>
      <c r="C164" s="17">
        <f>SUM(ÖNK!C164,ovi!C164)</f>
        <v>0</v>
      </c>
      <c r="D164" s="17">
        <f>SUM(ÖNK!D164,ovi!D164)</f>
        <v>0</v>
      </c>
      <c r="E164" s="235">
        <f>SUM(ÖNK!E164,ovi!E164)</f>
        <v>0</v>
      </c>
      <c r="F164" s="235">
        <f>SUM(ÖNK!F164,ovi!F164)</f>
        <v>0</v>
      </c>
    </row>
    <row r="165" spans="1:6" hidden="1" outlineLevel="1" x14ac:dyDescent="0.2">
      <c r="A165" s="15" t="s">
        <v>283</v>
      </c>
      <c r="B165" s="16" t="s">
        <v>284</v>
      </c>
      <c r="C165" s="17">
        <f>SUM(ÖNK!C165,ovi!C165)</f>
        <v>0</v>
      </c>
      <c r="D165" s="17">
        <f>SUM(ÖNK!D165,ovi!D165)</f>
        <v>0</v>
      </c>
      <c r="E165" s="235">
        <f>SUM(ÖNK!E165,ovi!E165)</f>
        <v>0</v>
      </c>
      <c r="F165" s="235">
        <f>SUM(ÖNK!F165,ovi!F165)</f>
        <v>0</v>
      </c>
    </row>
    <row r="166" spans="1:6" hidden="1" outlineLevel="1" x14ac:dyDescent="0.2">
      <c r="A166" s="15" t="s">
        <v>285</v>
      </c>
      <c r="B166" s="16" t="s">
        <v>286</v>
      </c>
      <c r="C166" s="17">
        <f>SUM(ÖNK!C166,ovi!C166)</f>
        <v>0</v>
      </c>
      <c r="D166" s="17">
        <f>SUM(ÖNK!D166,ovi!D166)</f>
        <v>0</v>
      </c>
      <c r="E166" s="235">
        <f>SUM(ÖNK!E166,ovi!E166)</f>
        <v>0</v>
      </c>
      <c r="F166" s="235">
        <f>SUM(ÖNK!F166,ovi!F166)</f>
        <v>0</v>
      </c>
    </row>
    <row r="167" spans="1:6" hidden="1" outlineLevel="1" x14ac:dyDescent="0.2">
      <c r="A167" s="15" t="s">
        <v>287</v>
      </c>
      <c r="B167" s="16" t="s">
        <v>288</v>
      </c>
      <c r="C167" s="17">
        <f>SUM(ÖNK!C167,ovi!C167)</f>
        <v>0</v>
      </c>
      <c r="D167" s="17">
        <f>SUM(ÖNK!D167,ovi!D167)</f>
        <v>0</v>
      </c>
      <c r="E167" s="235">
        <f>SUM(ÖNK!E167,ovi!E167)</f>
        <v>0</v>
      </c>
      <c r="F167" s="235">
        <f>SUM(ÖNK!F167,ovi!F167)</f>
        <v>0</v>
      </c>
    </row>
    <row r="168" spans="1:6" ht="25.5" hidden="1" outlineLevel="1" x14ac:dyDescent="0.2">
      <c r="A168" s="15" t="s">
        <v>289</v>
      </c>
      <c r="B168" s="16" t="s">
        <v>290</v>
      </c>
      <c r="C168" s="17">
        <f>SUM(ÖNK!C168,ovi!C168)</f>
        <v>0</v>
      </c>
      <c r="D168" s="17">
        <f>SUM(ÖNK!D168,ovi!D168)</f>
        <v>0</v>
      </c>
      <c r="E168" s="235">
        <f>SUM(ÖNK!E168,ovi!E168)</f>
        <v>0</v>
      </c>
      <c r="F168" s="235">
        <f>SUM(ÖNK!F168,ovi!F168)</f>
        <v>0</v>
      </c>
    </row>
    <row r="169" spans="1:6" hidden="1" outlineLevel="1" x14ac:dyDescent="0.2">
      <c r="A169" s="15" t="s">
        <v>291</v>
      </c>
      <c r="B169" s="16" t="s">
        <v>292</v>
      </c>
      <c r="C169" s="17">
        <f>SUM(ÖNK!C169,ovi!C169)</f>
        <v>0</v>
      </c>
      <c r="D169" s="17">
        <f>SUM(ÖNK!D169,ovi!D169)</f>
        <v>0</v>
      </c>
      <c r="E169" s="235">
        <f>SUM(ÖNK!E169,ovi!E169)</f>
        <v>0</v>
      </c>
      <c r="F169" s="235">
        <f>SUM(ÖNK!F169,ovi!F169)</f>
        <v>0</v>
      </c>
    </row>
    <row r="170" spans="1:6" hidden="1" outlineLevel="1" x14ac:dyDescent="0.2">
      <c r="A170" s="15" t="s">
        <v>293</v>
      </c>
      <c r="B170" s="16" t="s">
        <v>294</v>
      </c>
      <c r="C170" s="17">
        <f>SUM(ÖNK!C170,ovi!C170)</f>
        <v>0</v>
      </c>
      <c r="D170" s="17">
        <f>SUM(ÖNK!D170,ovi!D170)</f>
        <v>0</v>
      </c>
      <c r="E170" s="235">
        <f>SUM(ÖNK!E170,ovi!E170)</f>
        <v>0</v>
      </c>
      <c r="F170" s="235">
        <f>SUM(ÖNK!F170,ovi!F170)</f>
        <v>0</v>
      </c>
    </row>
    <row r="171" spans="1:6" hidden="1" outlineLevel="1" x14ac:dyDescent="0.2">
      <c r="A171" s="15" t="s">
        <v>295</v>
      </c>
      <c r="B171" s="16" t="s">
        <v>296</v>
      </c>
      <c r="C171" s="17">
        <f>SUM(ÖNK!C171,ovi!C171)</f>
        <v>0</v>
      </c>
      <c r="D171" s="17">
        <f>SUM(ÖNK!D171,ovi!D171)</f>
        <v>0</v>
      </c>
      <c r="E171" s="235">
        <f>SUM(ÖNK!E171,ovi!E171)</f>
        <v>0</v>
      </c>
      <c r="F171" s="235">
        <f>SUM(ÖNK!F171,ovi!F171)</f>
        <v>0</v>
      </c>
    </row>
    <row r="172" spans="1:6" ht="25.5" outlineLevel="1" x14ac:dyDescent="0.2">
      <c r="A172" s="15" t="s">
        <v>297</v>
      </c>
      <c r="B172" s="16" t="s">
        <v>298</v>
      </c>
      <c r="C172" s="235">
        <f>SUM(ÖNK!C172,ovi!C172)</f>
        <v>4000000</v>
      </c>
      <c r="D172" s="235">
        <f>SUM(ÖNK!D172,ovi!D172)</f>
        <v>4000000</v>
      </c>
      <c r="E172" s="235">
        <f>SUM(ÖNK!E172,ovi!E172)</f>
        <v>2993785</v>
      </c>
      <c r="F172" s="235">
        <f>SUM(ÖNK!F172,ovi!F172)</f>
        <v>4000</v>
      </c>
    </row>
    <row r="173" spans="1:6" ht="25.5" hidden="1" outlineLevel="1" x14ac:dyDescent="0.2">
      <c r="A173" s="15" t="s">
        <v>299</v>
      </c>
      <c r="B173" s="16" t="s">
        <v>300</v>
      </c>
      <c r="C173" s="17">
        <f>SUM(ÖNK!C173,ovi!C173)</f>
        <v>0</v>
      </c>
      <c r="D173" s="17">
        <f>SUM(ÖNK!D173,ovi!D173)</f>
        <v>0</v>
      </c>
      <c r="E173" s="235">
        <f>SUM(ÖNK!E173,ovi!E173)</f>
        <v>0</v>
      </c>
      <c r="F173" s="235">
        <f>SUM(ÖNK!F173,ovi!F173)</f>
        <v>0</v>
      </c>
    </row>
    <row r="174" spans="1:6" s="22" customFormat="1" ht="22.5" customHeight="1" collapsed="1" x14ac:dyDescent="0.2">
      <c r="A174" s="20" t="s">
        <v>301</v>
      </c>
      <c r="B174" s="21" t="s">
        <v>302</v>
      </c>
      <c r="C174" s="282">
        <f>SUM(ÖNK!C174,ovi!C174)</f>
        <v>4000000</v>
      </c>
      <c r="D174" s="282">
        <f>SUM(ÖNK!D174,ovi!D174)</f>
        <v>4000000</v>
      </c>
      <c r="E174" s="282">
        <f>SUM(ÖNK!E174,ovi!E174)</f>
        <v>2993785</v>
      </c>
      <c r="F174" s="282">
        <f>SUM(ÖNK!F174,ovi!F174)</f>
        <v>4000</v>
      </c>
    </row>
    <row r="175" spans="1:6" hidden="1" outlineLevel="1" x14ac:dyDescent="0.2">
      <c r="A175" s="15" t="s">
        <v>303</v>
      </c>
      <c r="B175" s="16" t="s">
        <v>304</v>
      </c>
      <c r="C175" s="17">
        <f>SUM(ÖNK!C175,ovi!C175)</f>
        <v>0</v>
      </c>
      <c r="D175" s="17">
        <f>SUM(ÖNK!D175,ovi!D175)</f>
        <v>0</v>
      </c>
      <c r="E175" s="235">
        <f>SUM(ÖNK!E175,ovi!E175)</f>
        <v>0</v>
      </c>
      <c r="F175" s="235">
        <f>SUM(ÖNK!F175,ovi!F175)</f>
        <v>0</v>
      </c>
    </row>
    <row r="176" spans="1:6" hidden="1" outlineLevel="1" x14ac:dyDescent="0.2">
      <c r="A176" s="15" t="s">
        <v>305</v>
      </c>
      <c r="B176" s="16" t="s">
        <v>306</v>
      </c>
      <c r="C176" s="17">
        <f>SUM(ÖNK!C176,ovi!C176)</f>
        <v>0</v>
      </c>
      <c r="D176" s="17">
        <f>SUM(ÖNK!D176,ovi!D176)</f>
        <v>0</v>
      </c>
      <c r="E176" s="235">
        <f>SUM(ÖNK!E176,ovi!E176)</f>
        <v>0</v>
      </c>
      <c r="F176" s="235">
        <f>SUM(ÖNK!F176,ovi!F176)</f>
        <v>0</v>
      </c>
    </row>
    <row r="177" spans="1:6" hidden="1" outlineLevel="1" x14ac:dyDescent="0.2">
      <c r="A177" s="15" t="s">
        <v>307</v>
      </c>
      <c r="B177" s="16" t="s">
        <v>308</v>
      </c>
      <c r="C177" s="235">
        <f>SUM(ÖNK!C177,ovi!C177)</f>
        <v>5072000</v>
      </c>
      <c r="D177" s="235">
        <f>SUM(ÖNK!D177,ovi!D177)</f>
        <v>6081400</v>
      </c>
      <c r="E177" s="235">
        <f>SUM(ÖNK!E177,ovi!E177)</f>
        <v>6077923</v>
      </c>
      <c r="F177" s="235">
        <f>SUM(ÖNK!F177,ovi!F177)</f>
        <v>0</v>
      </c>
    </row>
    <row r="178" spans="1:6" ht="25.5" hidden="1" outlineLevel="1" x14ac:dyDescent="0.2">
      <c r="A178" s="15" t="s">
        <v>309</v>
      </c>
      <c r="B178" s="16" t="s">
        <v>310</v>
      </c>
      <c r="C178" s="17">
        <f>SUM(ÖNK!C178,ovi!C178)</f>
        <v>0</v>
      </c>
      <c r="D178" s="17">
        <f>SUM(ÖNK!D178,ovi!D178)</f>
        <v>0</v>
      </c>
      <c r="E178" s="235">
        <f>SUM(ÖNK!E178,ovi!E178)</f>
        <v>0</v>
      </c>
      <c r="F178" s="235">
        <f>SUM(ÖNK!F178,ovi!F178)</f>
        <v>0</v>
      </c>
    </row>
    <row r="179" spans="1:6" ht="25.5" hidden="1" outlineLevel="1" x14ac:dyDescent="0.2">
      <c r="A179" s="15" t="s">
        <v>311</v>
      </c>
      <c r="B179" s="16" t="s">
        <v>312</v>
      </c>
      <c r="C179" s="17">
        <f>SUM(ÖNK!C179,ovi!C179)</f>
        <v>0</v>
      </c>
      <c r="D179" s="17">
        <f>SUM(ÖNK!D179,ovi!D179)</f>
        <v>0</v>
      </c>
      <c r="E179" s="235">
        <f>SUM(ÖNK!E179,ovi!E179)</f>
        <v>0</v>
      </c>
      <c r="F179" s="235">
        <f>SUM(ÖNK!F179,ovi!F179)</f>
        <v>0</v>
      </c>
    </row>
    <row r="180" spans="1:6" hidden="1" outlineLevel="1" x14ac:dyDescent="0.2">
      <c r="A180" s="15" t="s">
        <v>313</v>
      </c>
      <c r="B180" s="16" t="s">
        <v>314</v>
      </c>
      <c r="C180" s="17">
        <f>SUM(ÖNK!C180,ovi!C180)</f>
        <v>0</v>
      </c>
      <c r="D180" s="17">
        <f>SUM(ÖNK!D180,ovi!D180)</f>
        <v>0</v>
      </c>
      <c r="E180" s="235">
        <f>SUM(ÖNK!E180,ovi!E180)</f>
        <v>0</v>
      </c>
      <c r="F180" s="235">
        <f>SUM(ÖNK!F180,ovi!F180)</f>
        <v>0</v>
      </c>
    </row>
    <row r="181" spans="1:6" hidden="1" outlineLevel="1" x14ac:dyDescent="0.2">
      <c r="A181" s="15" t="s">
        <v>315</v>
      </c>
      <c r="B181" s="16" t="s">
        <v>316</v>
      </c>
      <c r="C181" s="17">
        <f>SUM(ÖNK!C181,ovi!C181)</f>
        <v>0</v>
      </c>
      <c r="D181" s="17">
        <f>SUM(ÖNK!D181,ovi!D181)</f>
        <v>0</v>
      </c>
      <c r="E181" s="235">
        <f>SUM(ÖNK!E181,ovi!E181)</f>
        <v>0</v>
      </c>
      <c r="F181" s="235">
        <f>SUM(ÖNK!F181,ovi!F181)</f>
        <v>0</v>
      </c>
    </row>
    <row r="182" spans="1:6" ht="25.5" hidden="1" outlineLevel="1" x14ac:dyDescent="0.2">
      <c r="A182" s="15" t="s">
        <v>317</v>
      </c>
      <c r="B182" s="16" t="s">
        <v>318</v>
      </c>
      <c r="C182" s="17">
        <f>SUM(ÖNK!C182,ovi!C182)</f>
        <v>0</v>
      </c>
      <c r="D182" s="17">
        <f>SUM(ÖNK!D182,ovi!D182)</f>
        <v>0</v>
      </c>
      <c r="E182" s="235">
        <f>SUM(ÖNK!E182,ovi!E182)</f>
        <v>0</v>
      </c>
      <c r="F182" s="235">
        <f>SUM(ÖNK!F182,ovi!F182)</f>
        <v>0</v>
      </c>
    </row>
    <row r="183" spans="1:6" hidden="1" outlineLevel="1" x14ac:dyDescent="0.2">
      <c r="A183" s="15" t="s">
        <v>319</v>
      </c>
      <c r="B183" s="16" t="s">
        <v>320</v>
      </c>
      <c r="C183" s="17">
        <f>SUM(ÖNK!C183,ovi!C183)</f>
        <v>0</v>
      </c>
      <c r="D183" s="17">
        <f>SUM(ÖNK!D183,ovi!D183)</f>
        <v>0</v>
      </c>
      <c r="E183" s="235">
        <f>SUM(ÖNK!E183,ovi!E183)</f>
        <v>0</v>
      </c>
      <c r="F183" s="235">
        <f>SUM(ÖNK!F183,ovi!F183)</f>
        <v>0</v>
      </c>
    </row>
    <row r="184" spans="1:6" hidden="1" outlineLevel="1" x14ac:dyDescent="0.2">
      <c r="A184" s="15" t="s">
        <v>321</v>
      </c>
      <c r="B184" s="16" t="s">
        <v>322</v>
      </c>
      <c r="C184" s="17">
        <f>SUM(ÖNK!C184,ovi!C184)</f>
        <v>0</v>
      </c>
      <c r="D184" s="17">
        <f>SUM(ÖNK!D184,ovi!D184)</f>
        <v>0</v>
      </c>
      <c r="E184" s="235">
        <f>SUM(ÖNK!E184,ovi!E184)</f>
        <v>0</v>
      </c>
      <c r="F184" s="235">
        <f>SUM(ÖNK!F184,ovi!F184)</f>
        <v>0</v>
      </c>
    </row>
    <row r="185" spans="1:6" hidden="1" outlineLevel="1" x14ac:dyDescent="0.2">
      <c r="A185" s="15" t="s">
        <v>323</v>
      </c>
      <c r="B185" s="16" t="s">
        <v>324</v>
      </c>
      <c r="C185" s="17">
        <f>SUM(ÖNK!C185,ovi!C185)</f>
        <v>0</v>
      </c>
      <c r="D185" s="17">
        <f>SUM(ÖNK!D185,ovi!D185)</f>
        <v>0</v>
      </c>
      <c r="E185" s="235">
        <f>SUM(ÖNK!E185,ovi!E185)</f>
        <v>0</v>
      </c>
      <c r="F185" s="235">
        <f>SUM(ÖNK!F185,ovi!F185)</f>
        <v>0</v>
      </c>
    </row>
    <row r="186" spans="1:6" hidden="1" outlineLevel="1" x14ac:dyDescent="0.2">
      <c r="A186" s="15" t="s">
        <v>325</v>
      </c>
      <c r="B186" s="16" t="s">
        <v>326</v>
      </c>
      <c r="C186" s="17">
        <f>SUM(ÖNK!C186,ovi!C186)</f>
        <v>0</v>
      </c>
      <c r="D186" s="17">
        <f>SUM(ÖNK!D186,ovi!D186)</f>
        <v>0</v>
      </c>
      <c r="E186" s="235">
        <f>SUM(ÖNK!E186,ovi!E186)</f>
        <v>0</v>
      </c>
      <c r="F186" s="235">
        <f>SUM(ÖNK!F186,ovi!F186)</f>
        <v>0</v>
      </c>
    </row>
    <row r="187" spans="1:6" hidden="1" outlineLevel="1" x14ac:dyDescent="0.2">
      <c r="A187" s="15" t="s">
        <v>327</v>
      </c>
      <c r="B187" s="16" t="s">
        <v>328</v>
      </c>
      <c r="C187" s="17">
        <f>SUM(ÖNK!C187,ovi!C187)</f>
        <v>0</v>
      </c>
      <c r="D187" s="17">
        <f>SUM(ÖNK!D187,ovi!D187)</f>
        <v>0</v>
      </c>
      <c r="E187" s="235">
        <f>SUM(ÖNK!E187,ovi!E187)</f>
        <v>0</v>
      </c>
      <c r="F187" s="235">
        <f>SUM(ÖNK!F187,ovi!F187)</f>
        <v>0</v>
      </c>
    </row>
    <row r="188" spans="1:6" hidden="1" outlineLevel="1" x14ac:dyDescent="0.2">
      <c r="A188" s="15" t="s">
        <v>329</v>
      </c>
      <c r="B188" s="16" t="s">
        <v>330</v>
      </c>
      <c r="C188" s="17">
        <f>SUM(ÖNK!C188,ovi!C188)</f>
        <v>0</v>
      </c>
      <c r="D188" s="17">
        <f>SUM(ÖNK!D188,ovi!D188)</f>
        <v>0</v>
      </c>
      <c r="E188" s="235">
        <f>SUM(ÖNK!E188,ovi!E188)</f>
        <v>0</v>
      </c>
      <c r="F188" s="235">
        <f>SUM(ÖNK!F188,ovi!F188)</f>
        <v>0</v>
      </c>
    </row>
    <row r="189" spans="1:6" hidden="1" outlineLevel="1" x14ac:dyDescent="0.2">
      <c r="A189" s="15" t="s">
        <v>331</v>
      </c>
      <c r="B189" s="16" t="s">
        <v>332</v>
      </c>
      <c r="C189" s="17">
        <f>SUM(ÖNK!C189,ovi!C189)</f>
        <v>0</v>
      </c>
      <c r="D189" s="17">
        <f>SUM(ÖNK!D189,ovi!D189)</f>
        <v>0</v>
      </c>
      <c r="E189" s="235">
        <f>SUM(ÖNK!E189,ovi!E189)</f>
        <v>0</v>
      </c>
      <c r="F189" s="235">
        <f>SUM(ÖNK!F189,ovi!F189)</f>
        <v>0</v>
      </c>
    </row>
    <row r="190" spans="1:6" ht="25.5" hidden="1" outlineLevel="1" x14ac:dyDescent="0.2">
      <c r="A190" s="15" t="s">
        <v>333</v>
      </c>
      <c r="B190" s="16" t="s">
        <v>334</v>
      </c>
      <c r="C190" s="17">
        <f>SUM(ÖNK!C190,ovi!C190)</f>
        <v>0</v>
      </c>
      <c r="D190" s="17">
        <f>SUM(ÖNK!D190,ovi!D190)</f>
        <v>0</v>
      </c>
      <c r="E190" s="235">
        <f>SUM(ÖNK!E190,ovi!E190)</f>
        <v>0</v>
      </c>
      <c r="F190" s="235">
        <f>SUM(ÖNK!F190,ovi!F190)</f>
        <v>0</v>
      </c>
    </row>
    <row r="191" spans="1:6" hidden="1" outlineLevel="1" x14ac:dyDescent="0.2">
      <c r="A191" s="15" t="s">
        <v>335</v>
      </c>
      <c r="B191" s="16" t="s">
        <v>336</v>
      </c>
      <c r="C191" s="17">
        <f>SUM(ÖNK!C191,ovi!C191)</f>
        <v>0</v>
      </c>
      <c r="D191" s="17">
        <f>SUM(ÖNK!D191,ovi!D191)</f>
        <v>0</v>
      </c>
      <c r="E191" s="235">
        <f>SUM(ÖNK!E191,ovi!E191)</f>
        <v>0</v>
      </c>
      <c r="F191" s="235">
        <f>SUM(ÖNK!F191,ovi!F191)</f>
        <v>0</v>
      </c>
    </row>
    <row r="192" spans="1:6" hidden="1" outlineLevel="1" x14ac:dyDescent="0.2">
      <c r="A192" s="15" t="s">
        <v>337</v>
      </c>
      <c r="B192" s="16" t="s">
        <v>338</v>
      </c>
      <c r="C192" s="17">
        <f>SUM(ÖNK!C192,ovi!C192)</f>
        <v>0</v>
      </c>
      <c r="D192" s="17">
        <f>SUM(ÖNK!D192,ovi!D192)</f>
        <v>0</v>
      </c>
      <c r="E192" s="235">
        <f>SUM(ÖNK!E192,ovi!E192)</f>
        <v>0</v>
      </c>
      <c r="F192" s="235">
        <f>SUM(ÖNK!F192,ovi!F192)</f>
        <v>0</v>
      </c>
    </row>
    <row r="193" spans="1:6" ht="25.5" hidden="1" outlineLevel="1" x14ac:dyDescent="0.2">
      <c r="A193" s="15" t="s">
        <v>339</v>
      </c>
      <c r="B193" s="16" t="s">
        <v>340</v>
      </c>
      <c r="C193" s="17">
        <f>SUM(ÖNK!C193,ovi!C193)</f>
        <v>0</v>
      </c>
      <c r="D193" s="17">
        <f>SUM(ÖNK!D193,ovi!D193)</f>
        <v>0</v>
      </c>
      <c r="E193" s="235">
        <f>SUM(ÖNK!E193,ovi!E193)</f>
        <v>0</v>
      </c>
      <c r="F193" s="235">
        <f>SUM(ÖNK!F193,ovi!F193)</f>
        <v>0</v>
      </c>
    </row>
    <row r="194" spans="1:6" hidden="1" outlineLevel="1" x14ac:dyDescent="0.2">
      <c r="A194" s="15" t="s">
        <v>341</v>
      </c>
      <c r="B194" s="16" t="s">
        <v>342</v>
      </c>
      <c r="C194" s="17">
        <f>SUM(ÖNK!C194,ovi!C194)</f>
        <v>0</v>
      </c>
      <c r="D194" s="17">
        <f>SUM(ÖNK!D194,ovi!D194)</f>
        <v>0</v>
      </c>
      <c r="E194" s="235">
        <f>SUM(ÖNK!E194,ovi!E194)</f>
        <v>0</v>
      </c>
      <c r="F194" s="235">
        <f>SUM(ÖNK!F194,ovi!F194)</f>
        <v>0</v>
      </c>
    </row>
    <row r="195" spans="1:6" hidden="1" outlineLevel="1" x14ac:dyDescent="0.2">
      <c r="A195" s="15" t="s">
        <v>343</v>
      </c>
      <c r="B195" s="16" t="s">
        <v>344</v>
      </c>
      <c r="C195" s="17">
        <f>SUM(ÖNK!C195,ovi!C195)</f>
        <v>0</v>
      </c>
      <c r="D195" s="17">
        <f>SUM(ÖNK!D195,ovi!D195)</f>
        <v>0</v>
      </c>
      <c r="E195" s="235">
        <f>SUM(ÖNK!E195,ovi!E195)</f>
        <v>0</v>
      </c>
      <c r="F195" s="235">
        <f>SUM(ÖNK!F195,ovi!F195)</f>
        <v>0</v>
      </c>
    </row>
    <row r="196" spans="1:6" hidden="1" outlineLevel="1" x14ac:dyDescent="0.2">
      <c r="A196" s="15" t="s">
        <v>345</v>
      </c>
      <c r="B196" s="16" t="s">
        <v>346</v>
      </c>
      <c r="C196" s="17">
        <f>SUM(ÖNK!C196,ovi!C196)</f>
        <v>0</v>
      </c>
      <c r="D196" s="17">
        <f>SUM(ÖNK!D196,ovi!D196)</f>
        <v>0</v>
      </c>
      <c r="E196" s="235">
        <f>SUM(ÖNK!E196,ovi!E196)</f>
        <v>0</v>
      </c>
      <c r="F196" s="235">
        <f>SUM(ÖNK!F196,ovi!F196)</f>
        <v>0</v>
      </c>
    </row>
    <row r="197" spans="1:6" hidden="1" outlineLevel="1" x14ac:dyDescent="0.2">
      <c r="A197" s="15" t="s">
        <v>347</v>
      </c>
      <c r="B197" s="16" t="s">
        <v>348</v>
      </c>
      <c r="C197" s="17">
        <f>SUM(ÖNK!C197,ovi!C197)</f>
        <v>0</v>
      </c>
      <c r="D197" s="17">
        <f>SUM(ÖNK!D197,ovi!D197)</f>
        <v>0</v>
      </c>
      <c r="E197" s="235">
        <f>SUM(ÖNK!E197,ovi!E197)</f>
        <v>0</v>
      </c>
      <c r="F197" s="235">
        <f>SUM(ÖNK!F197,ovi!F197)</f>
        <v>0</v>
      </c>
    </row>
    <row r="198" spans="1:6" hidden="1" outlineLevel="1" x14ac:dyDescent="0.2">
      <c r="A198" s="15" t="s">
        <v>349</v>
      </c>
      <c r="B198" s="16" t="s">
        <v>350</v>
      </c>
      <c r="C198" s="17">
        <f>SUM(ÖNK!C198,ovi!C198)</f>
        <v>0</v>
      </c>
      <c r="D198" s="17">
        <f>SUM(ÖNK!D198,ovi!D198)</f>
        <v>0</v>
      </c>
      <c r="E198" s="235">
        <f>SUM(ÖNK!E198,ovi!E198)</f>
        <v>0</v>
      </c>
      <c r="F198" s="235">
        <f>SUM(ÖNK!F198,ovi!F198)</f>
        <v>0</v>
      </c>
    </row>
    <row r="199" spans="1:6" hidden="1" outlineLevel="1" x14ac:dyDescent="0.2">
      <c r="A199" s="15" t="s">
        <v>351</v>
      </c>
      <c r="B199" s="16" t="s">
        <v>352</v>
      </c>
      <c r="C199" s="17">
        <f>SUM(ÖNK!C199,ovi!C199)</f>
        <v>0</v>
      </c>
      <c r="D199" s="17">
        <f>SUM(ÖNK!D199,ovi!D199)</f>
        <v>0</v>
      </c>
      <c r="E199" s="235">
        <f>SUM(ÖNK!E199,ovi!E199)</f>
        <v>0</v>
      </c>
      <c r="F199" s="235">
        <f>SUM(ÖNK!F199,ovi!F199)</f>
        <v>0</v>
      </c>
    </row>
    <row r="200" spans="1:6" hidden="1" outlineLevel="1" x14ac:dyDescent="0.2">
      <c r="A200" s="15" t="s">
        <v>353</v>
      </c>
      <c r="B200" s="16" t="s">
        <v>354</v>
      </c>
      <c r="C200" s="17">
        <f>SUM(ÖNK!C200,ovi!C200)</f>
        <v>0</v>
      </c>
      <c r="D200" s="17">
        <f>SUM(ÖNK!D200,ovi!D200)</f>
        <v>0</v>
      </c>
      <c r="E200" s="235">
        <f>SUM(ÖNK!E200,ovi!E200)</f>
        <v>0</v>
      </c>
      <c r="F200" s="235">
        <f>SUM(ÖNK!F200,ovi!F200)</f>
        <v>0</v>
      </c>
    </row>
    <row r="201" spans="1:6" outlineLevel="1" x14ac:dyDescent="0.2">
      <c r="A201" s="15" t="s">
        <v>355</v>
      </c>
      <c r="B201" s="16" t="s">
        <v>356</v>
      </c>
      <c r="C201" s="235">
        <f>SUM(ÖNK!C201,ovi!C201)</f>
        <v>10000000</v>
      </c>
      <c r="D201" s="235">
        <f>SUM(ÖNK!D201,ovi!D201)</f>
        <v>10000000</v>
      </c>
      <c r="E201" s="235">
        <f>SUM(ÖNK!E201,ovi!E201)</f>
        <v>6300901</v>
      </c>
      <c r="F201" s="235"/>
    </row>
    <row r="202" spans="1:6" hidden="1" outlineLevel="1" x14ac:dyDescent="0.2">
      <c r="A202" s="15" t="s">
        <v>357</v>
      </c>
      <c r="B202" s="16" t="s">
        <v>358</v>
      </c>
      <c r="C202" s="17">
        <f>SUM(ÖNK!C202,ovi!C202)</f>
        <v>0</v>
      </c>
      <c r="D202" s="17">
        <f>SUM(ÖNK!D202,ovi!D202)</f>
        <v>0</v>
      </c>
      <c r="E202" s="235">
        <f>SUM(ÖNK!E202,ovi!E202)</f>
        <v>0</v>
      </c>
      <c r="F202" s="235">
        <f>SUM(ÖNK!F202,ovi!F202)</f>
        <v>0</v>
      </c>
    </row>
    <row r="203" spans="1:6" hidden="1" outlineLevel="1" x14ac:dyDescent="0.2">
      <c r="A203" s="15" t="s">
        <v>359</v>
      </c>
      <c r="B203" s="16" t="s">
        <v>360</v>
      </c>
      <c r="C203" s="17">
        <f>SUM(ÖNK!C203,ovi!C203)</f>
        <v>0</v>
      </c>
      <c r="D203" s="17">
        <f>SUM(ÖNK!D203,ovi!D203)</f>
        <v>0</v>
      </c>
      <c r="E203" s="235">
        <f>SUM(ÖNK!E203,ovi!E203)</f>
        <v>0</v>
      </c>
      <c r="F203" s="235">
        <f>SUM(ÖNK!F203,ovi!F203)</f>
        <v>0</v>
      </c>
    </row>
    <row r="204" spans="1:6" ht="25.5" hidden="1" outlineLevel="1" x14ac:dyDescent="0.2">
      <c r="A204" s="15" t="s">
        <v>361</v>
      </c>
      <c r="B204" s="16" t="s">
        <v>362</v>
      </c>
      <c r="C204" s="17">
        <f>SUM(ÖNK!C204,ovi!C204)</f>
        <v>0</v>
      </c>
      <c r="D204" s="17">
        <f>SUM(ÖNK!D204,ovi!D204)</f>
        <v>0</v>
      </c>
      <c r="E204" s="235">
        <f>SUM(ÖNK!E204,ovi!E204)</f>
        <v>0</v>
      </c>
      <c r="F204" s="235">
        <f>SUM(ÖNK!F204,ovi!F204)</f>
        <v>0</v>
      </c>
    </row>
    <row r="205" spans="1:6" hidden="1" outlineLevel="1" x14ac:dyDescent="0.2">
      <c r="A205" s="15" t="s">
        <v>363</v>
      </c>
      <c r="B205" s="16" t="s">
        <v>364</v>
      </c>
      <c r="C205" s="17">
        <f>SUM(ÖNK!C205,ovi!C205)</f>
        <v>0</v>
      </c>
      <c r="D205" s="17">
        <f>SUM(ÖNK!D205,ovi!D205)</f>
        <v>0</v>
      </c>
      <c r="E205" s="235">
        <f>SUM(ÖNK!E205,ovi!E205)</f>
        <v>0</v>
      </c>
      <c r="F205" s="235">
        <f>SUM(ÖNK!F205,ovi!F205)</f>
        <v>0</v>
      </c>
    </row>
    <row r="206" spans="1:6" hidden="1" outlineLevel="1" x14ac:dyDescent="0.2">
      <c r="A206" s="15" t="s">
        <v>365</v>
      </c>
      <c r="B206" s="16" t="s">
        <v>366</v>
      </c>
      <c r="C206" s="17">
        <f>SUM(ÖNK!C206,ovi!C206)</f>
        <v>0</v>
      </c>
      <c r="D206" s="17">
        <f>SUM(ÖNK!D206,ovi!D206)</f>
        <v>0</v>
      </c>
      <c r="E206" s="235">
        <f>SUM(ÖNK!E206,ovi!E206)</f>
        <v>0</v>
      </c>
      <c r="F206" s="235">
        <f>SUM(ÖNK!F206,ovi!F206)</f>
        <v>0</v>
      </c>
    </row>
    <row r="207" spans="1:6" hidden="1" outlineLevel="1" x14ac:dyDescent="0.2">
      <c r="A207" s="15" t="s">
        <v>367</v>
      </c>
      <c r="B207" s="16" t="s">
        <v>368</v>
      </c>
      <c r="C207" s="17">
        <f>SUM(ÖNK!C207,ovi!C207)</f>
        <v>0</v>
      </c>
      <c r="D207" s="17">
        <f>SUM(ÖNK!D207,ovi!D207)</f>
        <v>0</v>
      </c>
      <c r="E207" s="235">
        <f>SUM(ÖNK!E207,ovi!E207)</f>
        <v>0</v>
      </c>
      <c r="F207" s="235">
        <f>SUM(ÖNK!F207,ovi!F207)</f>
        <v>0</v>
      </c>
    </row>
    <row r="208" spans="1:6" outlineLevel="1" x14ac:dyDescent="0.2">
      <c r="A208" s="15" t="s">
        <v>369</v>
      </c>
      <c r="B208" s="16" t="s">
        <v>370</v>
      </c>
      <c r="C208" s="235">
        <f>SUM(ÖNK!C208,ovi!C208)</f>
        <v>10000000</v>
      </c>
      <c r="D208" s="235">
        <f>SUM(ÖNK!D208,ovi!D208)</f>
        <v>10000000</v>
      </c>
      <c r="E208" s="235">
        <f>SUM(ÖNK!E208,ovi!E208)</f>
        <v>6300901</v>
      </c>
      <c r="F208" s="235">
        <f>SUM(ÖNK!F208,ovi!F208)</f>
        <v>13720</v>
      </c>
    </row>
    <row r="209" spans="1:6" hidden="1" outlineLevel="1" x14ac:dyDescent="0.2">
      <c r="A209" s="15" t="s">
        <v>371</v>
      </c>
      <c r="B209" s="16" t="s">
        <v>372</v>
      </c>
      <c r="C209" s="17">
        <f>SUM(ÖNK!C209,ovi!C209)</f>
        <v>0</v>
      </c>
      <c r="D209" s="17">
        <f>SUM(ÖNK!D209,ovi!D209)</f>
        <v>0</v>
      </c>
      <c r="E209" s="235">
        <f>SUM(ÖNK!E209,ovi!E209)</f>
        <v>0</v>
      </c>
      <c r="F209" s="235">
        <f>SUM(ÖNK!F209,ovi!F209)</f>
        <v>0</v>
      </c>
    </row>
    <row r="210" spans="1:6" hidden="1" outlineLevel="1" x14ac:dyDescent="0.2">
      <c r="A210" s="15" t="s">
        <v>373</v>
      </c>
      <c r="B210" s="16" t="s">
        <v>374</v>
      </c>
      <c r="C210" s="17">
        <f>SUM(ÖNK!C210,ovi!C210)</f>
        <v>0</v>
      </c>
      <c r="D210" s="17">
        <f>SUM(ÖNK!D210,ovi!D210)</f>
        <v>0</v>
      </c>
      <c r="E210" s="235">
        <f>SUM(ÖNK!E210,ovi!E210)</f>
        <v>0</v>
      </c>
      <c r="F210" s="235">
        <f>SUM(ÖNK!F210,ovi!F210)</f>
        <v>0</v>
      </c>
    </row>
    <row r="211" spans="1:6" hidden="1" outlineLevel="1" x14ac:dyDescent="0.2">
      <c r="A211" s="15" t="s">
        <v>375</v>
      </c>
      <c r="B211" s="16" t="s">
        <v>376</v>
      </c>
      <c r="C211" s="17">
        <f>SUM(ÖNK!C211,ovi!C211)</f>
        <v>0</v>
      </c>
      <c r="D211" s="17">
        <f>SUM(ÖNK!D211,ovi!D211)</f>
        <v>0</v>
      </c>
      <c r="E211" s="235">
        <f>SUM(ÖNK!E211,ovi!E211)</f>
        <v>0</v>
      </c>
      <c r="F211" s="235">
        <f>SUM(ÖNK!F211,ovi!F211)</f>
        <v>0</v>
      </c>
    </row>
    <row r="212" spans="1:6" ht="25.5" hidden="1" outlineLevel="1" x14ac:dyDescent="0.2">
      <c r="A212" s="15" t="s">
        <v>377</v>
      </c>
      <c r="B212" s="16" t="s">
        <v>378</v>
      </c>
      <c r="C212" s="17">
        <f>SUM(ÖNK!C212,ovi!C212)</f>
        <v>0</v>
      </c>
      <c r="D212" s="17">
        <f>SUM(ÖNK!D212,ovi!D212)</f>
        <v>0</v>
      </c>
      <c r="E212" s="235">
        <f>SUM(ÖNK!E212,ovi!E212)</f>
        <v>0</v>
      </c>
      <c r="F212" s="235">
        <f>SUM(ÖNK!F212,ovi!F212)</f>
        <v>0</v>
      </c>
    </row>
    <row r="213" spans="1:6" ht="25.5" hidden="1" outlineLevel="1" x14ac:dyDescent="0.2">
      <c r="A213" s="15" t="s">
        <v>379</v>
      </c>
      <c r="B213" s="16" t="s">
        <v>380</v>
      </c>
      <c r="C213" s="17">
        <f>SUM(ÖNK!C213,ovi!C213)</f>
        <v>0</v>
      </c>
      <c r="D213" s="17">
        <f>SUM(ÖNK!D213,ovi!D213)</f>
        <v>0</v>
      </c>
      <c r="E213" s="235">
        <f>SUM(ÖNK!E213,ovi!E213)</f>
        <v>0</v>
      </c>
      <c r="F213" s="235">
        <f>SUM(ÖNK!F213,ovi!F213)</f>
        <v>0</v>
      </c>
    </row>
    <row r="214" spans="1:6" ht="25.5" hidden="1" outlineLevel="1" x14ac:dyDescent="0.2">
      <c r="A214" s="15" t="s">
        <v>381</v>
      </c>
      <c r="B214" s="16" t="s">
        <v>382</v>
      </c>
      <c r="C214" s="17">
        <f>SUM(ÖNK!C214,ovi!C214)</f>
        <v>0</v>
      </c>
      <c r="D214" s="17">
        <f>SUM(ÖNK!D214,ovi!D214)</f>
        <v>0</v>
      </c>
      <c r="E214" s="235">
        <f>SUM(ÖNK!E214,ovi!E214)</f>
        <v>0</v>
      </c>
      <c r="F214" s="235">
        <f>SUM(ÖNK!F214,ovi!F214)</f>
        <v>0</v>
      </c>
    </row>
    <row r="215" spans="1:6" hidden="1" outlineLevel="1" x14ac:dyDescent="0.2">
      <c r="A215" s="15" t="s">
        <v>383</v>
      </c>
      <c r="B215" s="16" t="s">
        <v>384</v>
      </c>
      <c r="C215" s="17">
        <f>SUM(ÖNK!C215,ovi!C215)</f>
        <v>0</v>
      </c>
      <c r="D215" s="17">
        <f>SUM(ÖNK!D215,ovi!D215)</f>
        <v>0</v>
      </c>
      <c r="E215" s="235">
        <f>SUM(ÖNK!E215,ovi!E215)</f>
        <v>0</v>
      </c>
      <c r="F215" s="235">
        <f>SUM(ÖNK!F215,ovi!F215)</f>
        <v>0</v>
      </c>
    </row>
    <row r="216" spans="1:6" hidden="1" outlineLevel="1" x14ac:dyDescent="0.2">
      <c r="A216" s="15" t="s">
        <v>385</v>
      </c>
      <c r="B216" s="16" t="s">
        <v>386</v>
      </c>
      <c r="C216" s="17">
        <f>SUM(ÖNK!C216,ovi!C216)</f>
        <v>0</v>
      </c>
      <c r="D216" s="17">
        <f>SUM(ÖNK!D216,ovi!D216)</f>
        <v>0</v>
      </c>
      <c r="E216" s="235">
        <f>SUM(ÖNK!E216,ovi!E216)</f>
        <v>0</v>
      </c>
      <c r="F216" s="235">
        <f>SUM(ÖNK!F216,ovi!F216)</f>
        <v>0</v>
      </c>
    </row>
    <row r="217" spans="1:6" hidden="1" outlineLevel="1" x14ac:dyDescent="0.2">
      <c r="A217" s="15" t="s">
        <v>387</v>
      </c>
      <c r="B217" s="16" t="s">
        <v>388</v>
      </c>
      <c r="C217" s="17">
        <f>SUM(ÖNK!C217,ovi!C217)</f>
        <v>0</v>
      </c>
      <c r="D217" s="17">
        <f>SUM(ÖNK!D217,ovi!D217)</f>
        <v>0</v>
      </c>
      <c r="E217" s="235">
        <f>SUM(ÖNK!E217,ovi!E217)</f>
        <v>0</v>
      </c>
      <c r="F217" s="235">
        <f>SUM(ÖNK!F217,ovi!F217)</f>
        <v>0</v>
      </c>
    </row>
    <row r="218" spans="1:6" hidden="1" outlineLevel="1" x14ac:dyDescent="0.2">
      <c r="A218" s="15" t="s">
        <v>389</v>
      </c>
      <c r="B218" s="16" t="s">
        <v>390</v>
      </c>
      <c r="C218" s="17">
        <f>SUM(ÖNK!C218,ovi!C218)</f>
        <v>0</v>
      </c>
      <c r="D218" s="17">
        <f>SUM(ÖNK!D218,ovi!D218)</f>
        <v>0</v>
      </c>
      <c r="E218" s="235">
        <f>SUM(ÖNK!E218,ovi!E218)</f>
        <v>0</v>
      </c>
      <c r="F218" s="235">
        <f>SUM(ÖNK!F218,ovi!F218)</f>
        <v>0</v>
      </c>
    </row>
    <row r="219" spans="1:6" hidden="1" outlineLevel="1" x14ac:dyDescent="0.2">
      <c r="A219" s="15" t="s">
        <v>391</v>
      </c>
      <c r="B219" s="16" t="s">
        <v>392</v>
      </c>
      <c r="C219" s="17">
        <f>SUM(ÖNK!C219,ovi!C219)</f>
        <v>0</v>
      </c>
      <c r="D219" s="17">
        <f>SUM(ÖNK!D219,ovi!D219)</f>
        <v>0</v>
      </c>
      <c r="E219" s="235">
        <f>SUM(ÖNK!E219,ovi!E219)</f>
        <v>0</v>
      </c>
      <c r="F219" s="235">
        <f>SUM(ÖNK!F219,ovi!F219)</f>
        <v>0</v>
      </c>
    </row>
    <row r="220" spans="1:6" hidden="1" outlineLevel="1" x14ac:dyDescent="0.2">
      <c r="A220" s="15" t="s">
        <v>393</v>
      </c>
      <c r="B220" s="16" t="s">
        <v>394</v>
      </c>
      <c r="C220" s="17">
        <f>SUM(ÖNK!C220,ovi!C220)</f>
        <v>0</v>
      </c>
      <c r="D220" s="17">
        <f>SUM(ÖNK!D220,ovi!D220)</f>
        <v>0</v>
      </c>
      <c r="E220" s="235">
        <f>SUM(ÖNK!E220,ovi!E220)</f>
        <v>0</v>
      </c>
      <c r="F220" s="235">
        <f>SUM(ÖNK!F220,ovi!F220)</f>
        <v>0</v>
      </c>
    </row>
    <row r="221" spans="1:6" hidden="1" outlineLevel="1" x14ac:dyDescent="0.2">
      <c r="A221" s="15" t="s">
        <v>395</v>
      </c>
      <c r="B221" s="16" t="s">
        <v>396</v>
      </c>
      <c r="C221" s="17">
        <f>SUM(ÖNK!C221,ovi!C221)</f>
        <v>0</v>
      </c>
      <c r="D221" s="17">
        <f>SUM(ÖNK!D221,ovi!D221)</f>
        <v>0</v>
      </c>
      <c r="E221" s="235">
        <f>SUM(ÖNK!E221,ovi!E221)</f>
        <v>0</v>
      </c>
      <c r="F221" s="235">
        <f>SUM(ÖNK!F221,ovi!F221)</f>
        <v>0</v>
      </c>
    </row>
    <row r="222" spans="1:6" hidden="1" outlineLevel="1" x14ac:dyDescent="0.2">
      <c r="A222" s="15" t="s">
        <v>397</v>
      </c>
      <c r="B222" s="16" t="s">
        <v>398</v>
      </c>
      <c r="C222" s="17">
        <f>SUM(ÖNK!C222,ovi!C222)</f>
        <v>0</v>
      </c>
      <c r="D222" s="17">
        <f>SUM(ÖNK!D222,ovi!D222)</f>
        <v>0</v>
      </c>
      <c r="E222" s="235">
        <f>SUM(ÖNK!E222,ovi!E222)</f>
        <v>0</v>
      </c>
      <c r="F222" s="235">
        <f>SUM(ÖNK!F222,ovi!F222)</f>
        <v>0</v>
      </c>
    </row>
    <row r="223" spans="1:6" hidden="1" outlineLevel="1" x14ac:dyDescent="0.2">
      <c r="A223" s="15" t="s">
        <v>399</v>
      </c>
      <c r="B223" s="16" t="s">
        <v>400</v>
      </c>
      <c r="C223" s="17">
        <f>SUM(ÖNK!C223,ovi!C223)</f>
        <v>0</v>
      </c>
      <c r="D223" s="17">
        <f>SUM(ÖNK!D223,ovi!D223)</f>
        <v>0</v>
      </c>
      <c r="E223" s="235">
        <f>SUM(ÖNK!E223,ovi!E223)</f>
        <v>0</v>
      </c>
      <c r="F223" s="235">
        <f>SUM(ÖNK!F223,ovi!F223)</f>
        <v>0</v>
      </c>
    </row>
    <row r="224" spans="1:6" hidden="1" outlineLevel="1" x14ac:dyDescent="0.2">
      <c r="A224" s="15" t="s">
        <v>401</v>
      </c>
      <c r="B224" s="16" t="s">
        <v>402</v>
      </c>
      <c r="C224" s="17">
        <f>SUM(ÖNK!C224,ovi!C224)</f>
        <v>0</v>
      </c>
      <c r="D224" s="17">
        <f>SUM(ÖNK!D224,ovi!D224)</f>
        <v>0</v>
      </c>
      <c r="E224" s="235">
        <f>SUM(ÖNK!E224,ovi!E224)</f>
        <v>0</v>
      </c>
      <c r="F224" s="235">
        <f>SUM(ÖNK!F224,ovi!F224)</f>
        <v>0</v>
      </c>
    </row>
    <row r="225" spans="1:6" hidden="1" outlineLevel="1" x14ac:dyDescent="0.2">
      <c r="A225" s="15" t="s">
        <v>403</v>
      </c>
      <c r="B225" s="16" t="s">
        <v>404</v>
      </c>
      <c r="C225" s="17">
        <f>SUM(ÖNK!C225,ovi!C225)</f>
        <v>0</v>
      </c>
      <c r="D225" s="17">
        <f>SUM(ÖNK!D225,ovi!D225)</f>
        <v>0</v>
      </c>
      <c r="E225" s="235">
        <f>SUM(ÖNK!E225,ovi!E225)</f>
        <v>0</v>
      </c>
      <c r="F225" s="235">
        <f>SUM(ÖNK!F225,ovi!F225)</f>
        <v>0</v>
      </c>
    </row>
    <row r="226" spans="1:6" hidden="1" outlineLevel="1" x14ac:dyDescent="0.2">
      <c r="A226" s="15" t="s">
        <v>405</v>
      </c>
      <c r="B226" s="16" t="s">
        <v>406</v>
      </c>
      <c r="C226" s="17">
        <f>SUM(ÖNK!C226,ovi!C226)</f>
        <v>0</v>
      </c>
      <c r="D226" s="17">
        <f>SUM(ÖNK!D226,ovi!D226)</f>
        <v>0</v>
      </c>
      <c r="E226" s="235">
        <f>SUM(ÖNK!E226,ovi!E226)</f>
        <v>0</v>
      </c>
      <c r="F226" s="235">
        <f>SUM(ÖNK!F226,ovi!F226)</f>
        <v>0</v>
      </c>
    </row>
    <row r="227" spans="1:6" hidden="1" outlineLevel="1" x14ac:dyDescent="0.2">
      <c r="A227" s="15" t="s">
        <v>407</v>
      </c>
      <c r="B227" s="16" t="s">
        <v>408</v>
      </c>
      <c r="C227" s="17">
        <f>SUM(ÖNK!C227,ovi!C227)</f>
        <v>0</v>
      </c>
      <c r="D227" s="17">
        <f>SUM(ÖNK!D227,ovi!D227)</f>
        <v>0</v>
      </c>
      <c r="E227" s="235">
        <f>SUM(ÖNK!E227,ovi!E227)</f>
        <v>0</v>
      </c>
      <c r="F227" s="235">
        <f>SUM(ÖNK!F227,ovi!F227)</f>
        <v>0</v>
      </c>
    </row>
    <row r="228" spans="1:6" s="24" customFormat="1" outlineLevel="1" x14ac:dyDescent="0.2">
      <c r="A228" s="18" t="s">
        <v>409</v>
      </c>
      <c r="B228" s="19" t="s">
        <v>410</v>
      </c>
      <c r="C228" s="236">
        <f>SUM(ÖNK!C228,ovi!C228)</f>
        <v>700000</v>
      </c>
      <c r="D228" s="236">
        <f>SUM(ÖNK!D228,ovi!D228)</f>
        <v>700000</v>
      </c>
      <c r="E228" s="236">
        <f>SUM(ÖNK!E228,ovi!E228)</f>
        <v>4775700</v>
      </c>
      <c r="F228" s="236">
        <f>SUM(ÖNK!F228,ovi!F228)</f>
        <v>880</v>
      </c>
    </row>
    <row r="229" spans="1:6" hidden="1" outlineLevel="1" x14ac:dyDescent="0.2">
      <c r="A229" s="15" t="s">
        <v>411</v>
      </c>
      <c r="B229" s="16" t="s">
        <v>412</v>
      </c>
      <c r="C229" s="17">
        <f>SUM(ÖNK!C229,ovi!C229)</f>
        <v>0</v>
      </c>
      <c r="D229" s="17">
        <f>SUM(ÖNK!D229,ovi!D229)</f>
        <v>0</v>
      </c>
      <c r="E229" s="235">
        <f>SUM(ÖNK!E229,ovi!E229)</f>
        <v>0</v>
      </c>
      <c r="F229" s="235">
        <f>SUM(ÖNK!F229,ovi!F229)</f>
        <v>0</v>
      </c>
    </row>
    <row r="230" spans="1:6" outlineLevel="1" x14ac:dyDescent="0.2">
      <c r="A230" s="15" t="s">
        <v>413</v>
      </c>
      <c r="B230" s="16" t="s">
        <v>414</v>
      </c>
      <c r="C230" s="17">
        <f>SUM(ÖNK!C230,ovi!C230)</f>
        <v>0</v>
      </c>
      <c r="D230" s="17">
        <f>SUM(ÖNK!D230,ovi!D230)</f>
        <v>0</v>
      </c>
      <c r="E230" s="235">
        <f>SUM(ÖNK!E230,ovi!E230)</f>
        <v>180000</v>
      </c>
      <c r="F230" s="235">
        <f>SUM(ÖNK!F230,ovi!F230)</f>
        <v>180</v>
      </c>
    </row>
    <row r="231" spans="1:6" hidden="1" outlineLevel="1" x14ac:dyDescent="0.2">
      <c r="A231" s="15" t="s">
        <v>415</v>
      </c>
      <c r="B231" s="16" t="s">
        <v>416</v>
      </c>
      <c r="C231" s="17">
        <f>SUM(ÖNK!C231,ovi!C231)</f>
        <v>0</v>
      </c>
      <c r="D231" s="17">
        <f>SUM(ÖNK!D231,ovi!D231)</f>
        <v>0</v>
      </c>
      <c r="E231" s="235">
        <f>SUM(ÖNK!E231,ovi!E231)</f>
        <v>0</v>
      </c>
      <c r="F231" s="235">
        <f>SUM(ÖNK!F231,ovi!F231)</f>
        <v>0</v>
      </c>
    </row>
    <row r="232" spans="1:6" hidden="1" outlineLevel="1" x14ac:dyDescent="0.2">
      <c r="A232" s="15" t="s">
        <v>417</v>
      </c>
      <c r="B232" s="16" t="s">
        <v>418</v>
      </c>
      <c r="C232" s="17">
        <f>SUM(ÖNK!C232,ovi!C232)</f>
        <v>0</v>
      </c>
      <c r="D232" s="17">
        <f>SUM(ÖNK!D232,ovi!D232)</f>
        <v>0</v>
      </c>
      <c r="E232" s="235">
        <f>SUM(ÖNK!E232,ovi!E232)</f>
        <v>0</v>
      </c>
      <c r="F232" s="235">
        <f>SUM(ÖNK!F232,ovi!F232)</f>
        <v>0</v>
      </c>
    </row>
    <row r="233" spans="1:6" hidden="1" outlineLevel="1" x14ac:dyDescent="0.2">
      <c r="A233" s="15" t="s">
        <v>419</v>
      </c>
      <c r="B233" s="16" t="s">
        <v>420</v>
      </c>
      <c r="C233" s="17">
        <f>SUM(ÖNK!C233,ovi!C233)</f>
        <v>0</v>
      </c>
      <c r="D233" s="17">
        <f>SUM(ÖNK!D233,ovi!D233)</f>
        <v>0</v>
      </c>
      <c r="E233" s="235">
        <f>SUM(ÖNK!E233,ovi!E233)</f>
        <v>0</v>
      </c>
      <c r="F233" s="235">
        <f>SUM(ÖNK!F233,ovi!F233)</f>
        <v>0</v>
      </c>
    </row>
    <row r="234" spans="1:6" hidden="1" outlineLevel="1" x14ac:dyDescent="0.2">
      <c r="A234" s="15" t="s">
        <v>421</v>
      </c>
      <c r="B234" s="16" t="s">
        <v>422</v>
      </c>
      <c r="C234" s="17">
        <f>SUM(ÖNK!C234,ovi!C234)</f>
        <v>0</v>
      </c>
      <c r="D234" s="17">
        <f>SUM(ÖNK!D234,ovi!D234)</f>
        <v>0</v>
      </c>
      <c r="E234" s="235">
        <f>SUM(ÖNK!E234,ovi!E234)</f>
        <v>0</v>
      </c>
      <c r="F234" s="235">
        <f>SUM(ÖNK!F234,ovi!F234)</f>
        <v>0</v>
      </c>
    </row>
    <row r="235" spans="1:6" hidden="1" outlineLevel="1" x14ac:dyDescent="0.2">
      <c r="A235" s="15" t="s">
        <v>423</v>
      </c>
      <c r="B235" s="16" t="s">
        <v>424</v>
      </c>
      <c r="C235" s="17">
        <f>SUM(ÖNK!C235,ovi!C235)</f>
        <v>0</v>
      </c>
      <c r="D235" s="17">
        <f>SUM(ÖNK!D235,ovi!D235)</f>
        <v>0</v>
      </c>
      <c r="E235" s="235">
        <f>SUM(ÖNK!E235,ovi!E235)</f>
        <v>0</v>
      </c>
      <c r="F235" s="235">
        <f>SUM(ÖNK!F235,ovi!F235)</f>
        <v>0</v>
      </c>
    </row>
    <row r="236" spans="1:6" outlineLevel="1" x14ac:dyDescent="0.2">
      <c r="A236" s="15" t="s">
        <v>425</v>
      </c>
      <c r="B236" s="16" t="s">
        <v>1006</v>
      </c>
      <c r="C236" s="235">
        <f>SUM(ÖNK!C236,ovi!C236)</f>
        <v>700000</v>
      </c>
      <c r="D236" s="235">
        <f>SUM(ÖNK!D236,ovi!D236)</f>
        <v>700000</v>
      </c>
      <c r="E236" s="235">
        <f>SUM(ÖNK!E236,ovi!E236)</f>
        <v>4595700</v>
      </c>
      <c r="F236" s="235">
        <f>SUM(ÖNK!F236,ovi!F236)</f>
        <v>700</v>
      </c>
    </row>
    <row r="237" spans="1:6" hidden="1" outlineLevel="1" x14ac:dyDescent="0.2">
      <c r="A237" s="15" t="s">
        <v>426</v>
      </c>
      <c r="B237" s="16" t="s">
        <v>427</v>
      </c>
      <c r="C237" s="17">
        <f>SUM(ÖNK!C237,ovi!C237)</f>
        <v>0</v>
      </c>
      <c r="D237" s="17">
        <f>SUM(ÖNK!D237,ovi!D237)</f>
        <v>0</v>
      </c>
      <c r="E237" s="235">
        <f>SUM(ÖNK!E237,ovi!E237)</f>
        <v>0</v>
      </c>
      <c r="F237" s="235">
        <f>SUM(ÖNK!F237,ovi!F237)</f>
        <v>0</v>
      </c>
    </row>
    <row r="238" spans="1:6" hidden="1" outlineLevel="1" x14ac:dyDescent="0.2">
      <c r="A238" s="15" t="s">
        <v>428</v>
      </c>
      <c r="B238" s="16" t="s">
        <v>429</v>
      </c>
      <c r="C238" s="17">
        <f>SUM(ÖNK!C238,ovi!C238)</f>
        <v>0</v>
      </c>
      <c r="D238" s="17">
        <f>SUM(ÖNK!D238,ovi!D238)</f>
        <v>0</v>
      </c>
      <c r="E238" s="235">
        <f>SUM(ÖNK!E238,ovi!E238)</f>
        <v>0</v>
      </c>
      <c r="F238" s="235">
        <f>SUM(ÖNK!F238,ovi!F238)</f>
        <v>0</v>
      </c>
    </row>
    <row r="239" spans="1:6" hidden="1" outlineLevel="1" x14ac:dyDescent="0.2">
      <c r="A239" s="15" t="s">
        <v>430</v>
      </c>
      <c r="B239" s="16" t="s">
        <v>431</v>
      </c>
      <c r="C239" s="17">
        <f>SUM(ÖNK!C239,ovi!C239)</f>
        <v>0</v>
      </c>
      <c r="D239" s="17">
        <f>SUM(ÖNK!D239,ovi!D239)</f>
        <v>0</v>
      </c>
      <c r="E239" s="235">
        <f>SUM(ÖNK!E239,ovi!E239)</f>
        <v>0</v>
      </c>
      <c r="F239" s="235">
        <f>SUM(ÖNK!F239,ovi!F239)</f>
        <v>0</v>
      </c>
    </row>
    <row r="240" spans="1:6" outlineLevel="1" x14ac:dyDescent="0.2">
      <c r="A240" s="15" t="s">
        <v>432</v>
      </c>
      <c r="B240" s="16" t="s">
        <v>1003</v>
      </c>
      <c r="C240" s="311">
        <f>SUM(ÖNK!C240,ovi!C240)</f>
        <v>119436102</v>
      </c>
      <c r="D240" s="311">
        <f>SUM(ÖNK!D240,ovi!D240)</f>
        <v>29671102</v>
      </c>
      <c r="E240" s="311">
        <f>SUM(ÖNK!E240,ovi!E240)</f>
        <v>3538792</v>
      </c>
      <c r="F240" s="311">
        <f>SUM(ÖNK!F240,ovi!F240)</f>
        <v>16927</v>
      </c>
    </row>
    <row r="241" spans="1:6" s="22" customFormat="1" ht="25.5" x14ac:dyDescent="0.2">
      <c r="A241" s="20" t="s">
        <v>433</v>
      </c>
      <c r="B241" s="185" t="s">
        <v>434</v>
      </c>
      <c r="C241" s="282">
        <f>SUM(ÖNK!C241,ovi!C241)</f>
        <v>135208102</v>
      </c>
      <c r="D241" s="282">
        <f>SUM(ÖNK!D241,ovi!D241)</f>
        <v>46452502</v>
      </c>
      <c r="E241" s="282">
        <f>SUM(ÖNK!E241,ovi!E241)</f>
        <v>20693316</v>
      </c>
      <c r="F241" s="282">
        <f>SUM(ÖNK!F241,ovi!F241)</f>
        <v>31527</v>
      </c>
    </row>
    <row r="242" spans="1:6" x14ac:dyDescent="0.2">
      <c r="A242" s="15" t="s">
        <v>435</v>
      </c>
      <c r="B242" s="16" t="s">
        <v>436</v>
      </c>
      <c r="C242" s="235">
        <f>SUM(ÖNK!C242,ovi!C242)</f>
        <v>2000000</v>
      </c>
      <c r="D242" s="235">
        <f>SUM(ÖNK!D242,ovi!D242)</f>
        <v>2000000</v>
      </c>
      <c r="E242" s="235">
        <f>SUM(ÖNK!E242,ovi!E242)</f>
        <v>300000</v>
      </c>
      <c r="F242" s="235">
        <f>SUM(ÖNK!F242,ovi!F242)</f>
        <v>2000</v>
      </c>
    </row>
    <row r="243" spans="1:6" ht="11.25" customHeight="1" x14ac:dyDescent="0.2">
      <c r="A243" s="15" t="s">
        <v>437</v>
      </c>
      <c r="B243" s="16" t="s">
        <v>438</v>
      </c>
      <c r="C243" s="235">
        <f>SUM(ÖNK!C243,ovi!C243)</f>
        <v>2000000</v>
      </c>
      <c r="D243" s="235">
        <f>SUM(ÖNK!D243,ovi!D243)</f>
        <v>2000000</v>
      </c>
      <c r="E243" s="235">
        <f>SUM(ÖNK!E243,ovi!E243)</f>
        <v>0</v>
      </c>
      <c r="F243" s="235">
        <f>SUM(ÖNK!F243,ovi!F243)</f>
        <v>2000</v>
      </c>
    </row>
    <row r="244" spans="1:6" hidden="1" x14ac:dyDescent="0.2">
      <c r="A244" s="15" t="s">
        <v>439</v>
      </c>
      <c r="B244" s="16" t="s">
        <v>440</v>
      </c>
      <c r="C244" s="17">
        <f>SUM(ÖNK!C244,ovi!C244)</f>
        <v>0</v>
      </c>
      <c r="D244" s="17">
        <f>SUM(ÖNK!D244,ovi!D244)</f>
        <v>0</v>
      </c>
      <c r="E244" s="235">
        <f>SUM(ÖNK!E244,ovi!E244)</f>
        <v>0</v>
      </c>
      <c r="F244" s="235">
        <f>SUM(ÖNK!F244,ovi!F244)</f>
        <v>0</v>
      </c>
    </row>
    <row r="245" spans="1:6" hidden="1" x14ac:dyDescent="0.2">
      <c r="A245" s="15" t="s">
        <v>441</v>
      </c>
      <c r="B245" s="16" t="s">
        <v>442</v>
      </c>
      <c r="C245" s="17">
        <f>SUM(ÖNK!C245,ovi!C245)</f>
        <v>0</v>
      </c>
      <c r="D245" s="17">
        <f>SUM(ÖNK!D245,ovi!D245)</f>
        <v>0</v>
      </c>
      <c r="E245" s="235">
        <f>SUM(ÖNK!E245,ovi!E245)</f>
        <v>0</v>
      </c>
      <c r="F245" s="235">
        <f>SUM(ÖNK!F245,ovi!F245)</f>
        <v>0</v>
      </c>
    </row>
    <row r="246" spans="1:6" x14ac:dyDescent="0.2">
      <c r="A246" s="15" t="s">
        <v>443</v>
      </c>
      <c r="B246" s="16" t="s">
        <v>444</v>
      </c>
      <c r="C246" s="235">
        <f>SUM(ÖNK!C246,ovi!C246)</f>
        <v>2200000</v>
      </c>
      <c r="D246" s="235">
        <f>SUM(ÖNK!D246,ovi!D246)</f>
        <v>2200000</v>
      </c>
      <c r="E246" s="235">
        <f>SUM(ÖNK!E246,ovi!E246)</f>
        <v>2526721</v>
      </c>
      <c r="F246" s="235">
        <f>SUM(ÖNK!F246,ovi!F246)</f>
        <v>3200</v>
      </c>
    </row>
    <row r="247" spans="1:6" hidden="1" x14ac:dyDescent="0.2">
      <c r="A247" s="15" t="s">
        <v>445</v>
      </c>
      <c r="B247" s="16" t="s">
        <v>446</v>
      </c>
      <c r="C247" s="17">
        <f>SUM(ÖNK!C247,ovi!C247)</f>
        <v>0</v>
      </c>
      <c r="D247" s="17">
        <f>SUM(ÖNK!D247,ovi!D247)</f>
        <v>0</v>
      </c>
      <c r="E247" s="235">
        <f>SUM(ÖNK!E247,ovi!E247)</f>
        <v>0</v>
      </c>
      <c r="F247" s="235">
        <f>SUM(ÖNK!F247,ovi!F247)</f>
        <v>0</v>
      </c>
    </row>
    <row r="248" spans="1:6" hidden="1" x14ac:dyDescent="0.2">
      <c r="A248" s="15" t="s">
        <v>447</v>
      </c>
      <c r="B248" s="16" t="s">
        <v>448</v>
      </c>
      <c r="C248" s="17">
        <f>SUM(ÖNK!C248,ovi!C248)</f>
        <v>0</v>
      </c>
      <c r="D248" s="17">
        <f>SUM(ÖNK!D248,ovi!D248)</f>
        <v>0</v>
      </c>
      <c r="E248" s="235">
        <f>SUM(ÖNK!E248,ovi!E248)</f>
        <v>0</v>
      </c>
      <c r="F248" s="235">
        <f>SUM(ÖNK!F248,ovi!F248)</f>
        <v>0</v>
      </c>
    </row>
    <row r="249" spans="1:6" x14ac:dyDescent="0.2">
      <c r="A249" s="15" t="s">
        <v>449</v>
      </c>
      <c r="B249" s="16" t="s">
        <v>450</v>
      </c>
      <c r="C249" s="235">
        <f>SUM(ÖNK!C249,ovi!C249)</f>
        <v>833000</v>
      </c>
      <c r="D249" s="235">
        <f>SUM(ÖNK!D249,ovi!D249)</f>
        <v>833000</v>
      </c>
      <c r="E249" s="235">
        <f>SUM(ÖNK!E249,ovi!E249)</f>
        <v>483426</v>
      </c>
      <c r="F249" s="235">
        <f>SUM(ÖNK!F249,ovi!F249)</f>
        <v>1502</v>
      </c>
    </row>
    <row r="250" spans="1:6" s="22" customFormat="1" ht="22.5" customHeight="1" x14ac:dyDescent="0.2">
      <c r="A250" s="20" t="s">
        <v>451</v>
      </c>
      <c r="B250" s="21" t="s">
        <v>452</v>
      </c>
      <c r="C250" s="282">
        <f>SUM(ÖNK!C250,ovi!C250)</f>
        <v>7033000</v>
      </c>
      <c r="D250" s="282">
        <f>SUM(ÖNK!D250,ovi!D250)</f>
        <v>7033000</v>
      </c>
      <c r="E250" s="282">
        <f>SUM(ÖNK!E250,ovi!E250)</f>
        <v>3310147</v>
      </c>
      <c r="F250" s="282">
        <f>SUM(ÖNK!F250,ovi!F250)</f>
        <v>8702</v>
      </c>
    </row>
    <row r="251" spans="1:6" x14ac:dyDescent="0.2">
      <c r="A251" s="15" t="s">
        <v>453</v>
      </c>
      <c r="B251" s="16" t="s">
        <v>454</v>
      </c>
      <c r="C251" s="235">
        <f>SUM(ÖNK!C251,ovi!C251)</f>
        <v>0</v>
      </c>
      <c r="D251" s="235">
        <f>SUM(ÖNK!D251,ovi!D251)</f>
        <v>70000000</v>
      </c>
      <c r="E251" s="235">
        <f>SUM(ÖNK!E251,ovi!E251)</f>
        <v>53807530</v>
      </c>
      <c r="F251" s="235">
        <f>SUM(ÖNK!F251,ovi!F251)</f>
        <v>19745</v>
      </c>
    </row>
    <row r="252" spans="1:6" hidden="1" x14ac:dyDescent="0.2">
      <c r="A252" s="15" t="s">
        <v>455</v>
      </c>
      <c r="B252" s="16" t="s">
        <v>456</v>
      </c>
      <c r="C252" s="17">
        <f>SUM(ÖNK!C252,ovi!C252)</f>
        <v>0</v>
      </c>
      <c r="D252" s="17">
        <f>SUM(ÖNK!D252,ovi!D252)</f>
        <v>0</v>
      </c>
      <c r="E252" s="235">
        <f>SUM(ÖNK!E252,ovi!E252)</f>
        <v>0</v>
      </c>
      <c r="F252" s="235">
        <f>SUM(ÖNK!F252,ovi!F252)</f>
        <v>0</v>
      </c>
    </row>
    <row r="253" spans="1:6" hidden="1" x14ac:dyDescent="0.2">
      <c r="A253" s="15" t="s">
        <v>457</v>
      </c>
      <c r="B253" s="16" t="s">
        <v>458</v>
      </c>
      <c r="C253" s="17">
        <f>SUM(ÖNK!C253,ovi!C253)</f>
        <v>0</v>
      </c>
      <c r="D253" s="17">
        <f>SUM(ÖNK!D253,ovi!D253)</f>
        <v>0</v>
      </c>
      <c r="E253" s="235">
        <f>SUM(ÖNK!E253,ovi!E253)</f>
        <v>0</v>
      </c>
      <c r="F253" s="235">
        <f>SUM(ÖNK!F253,ovi!F253)</f>
        <v>0</v>
      </c>
    </row>
    <row r="254" spans="1:6" x14ac:dyDescent="0.2">
      <c r="A254" s="15" t="s">
        <v>459</v>
      </c>
      <c r="B254" s="16" t="s">
        <v>460</v>
      </c>
      <c r="C254" s="235">
        <f>SUM(ÖNK!C254,ovi!C254)</f>
        <v>0</v>
      </c>
      <c r="D254" s="235">
        <f>SUM(ÖNK!D254,ovi!D254)</f>
        <v>19000000</v>
      </c>
      <c r="E254" s="235">
        <f>SUM(ÖNK!E254,ovi!E254)</f>
        <v>14413284</v>
      </c>
      <c r="F254" s="235">
        <f>SUM(ÖNK!F254,ovi!F254)</f>
        <v>5331</v>
      </c>
    </row>
    <row r="255" spans="1:6" s="22" customFormat="1" ht="22.5" customHeight="1" x14ac:dyDescent="0.2">
      <c r="A255" s="206" t="s">
        <v>461</v>
      </c>
      <c r="B255" s="185" t="s">
        <v>462</v>
      </c>
      <c r="C255" s="282">
        <f>SUM(ÖNK!C255,ovi!C255)</f>
        <v>0</v>
      </c>
      <c r="D255" s="282">
        <f>SUM(ÖNK!D255,ovi!D255)</f>
        <v>89000000</v>
      </c>
      <c r="E255" s="282">
        <f>SUM(ÖNK!E255,ovi!E255)</f>
        <v>68220814</v>
      </c>
      <c r="F255" s="282">
        <f>SUM(ÖNK!F255,ovi!F255)</f>
        <v>25076</v>
      </c>
    </row>
    <row r="256" spans="1:6" ht="25.5" hidden="1" outlineLevel="1" x14ac:dyDescent="0.2">
      <c r="A256" s="15" t="s">
        <v>463</v>
      </c>
      <c r="B256" s="16" t="s">
        <v>464</v>
      </c>
      <c r="C256" s="17">
        <f>SUM(ÖNK!C256,ovi!C256)</f>
        <v>0</v>
      </c>
      <c r="D256" s="17">
        <f>SUM(ÖNK!D256,ovi!D256)</f>
        <v>0</v>
      </c>
      <c r="E256" s="235">
        <f>SUM(ÖNK!E256,ovi!E256)</f>
        <v>0</v>
      </c>
      <c r="F256" s="235">
        <f>SUM(ÖNK!F256,ovi!F256)</f>
        <v>0</v>
      </c>
    </row>
    <row r="257" spans="1:6" ht="25.5" hidden="1" outlineLevel="1" x14ac:dyDescent="0.2">
      <c r="A257" s="15" t="s">
        <v>465</v>
      </c>
      <c r="B257" s="16" t="s">
        <v>466</v>
      </c>
      <c r="C257" s="17">
        <f>SUM(ÖNK!C257,ovi!C257)</f>
        <v>0</v>
      </c>
      <c r="D257" s="17">
        <f>SUM(ÖNK!D257,ovi!D257)</f>
        <v>0</v>
      </c>
      <c r="E257" s="235">
        <f>SUM(ÖNK!E257,ovi!E257)</f>
        <v>0</v>
      </c>
      <c r="F257" s="235">
        <f>SUM(ÖNK!F257,ovi!F257)</f>
        <v>0</v>
      </c>
    </row>
    <row r="258" spans="1:6" hidden="1" outlineLevel="1" x14ac:dyDescent="0.2">
      <c r="A258" s="15" t="s">
        <v>467</v>
      </c>
      <c r="B258" s="16" t="s">
        <v>468</v>
      </c>
      <c r="C258" s="17">
        <f>SUM(ÖNK!C258,ovi!C258)</f>
        <v>0</v>
      </c>
      <c r="D258" s="17">
        <f>SUM(ÖNK!D258,ovi!D258)</f>
        <v>0</v>
      </c>
      <c r="E258" s="235">
        <f>SUM(ÖNK!E258,ovi!E258)</f>
        <v>0</v>
      </c>
      <c r="F258" s="235">
        <f>SUM(ÖNK!F258,ovi!F258)</f>
        <v>0</v>
      </c>
    </row>
    <row r="259" spans="1:6" hidden="1" outlineLevel="1" x14ac:dyDescent="0.2">
      <c r="A259" s="15" t="s">
        <v>469</v>
      </c>
      <c r="B259" s="16" t="s">
        <v>470</v>
      </c>
      <c r="C259" s="17">
        <f>SUM(ÖNK!C259,ovi!C259)</f>
        <v>0</v>
      </c>
      <c r="D259" s="17">
        <f>SUM(ÖNK!D259,ovi!D259)</f>
        <v>0</v>
      </c>
      <c r="E259" s="235">
        <f>SUM(ÖNK!E259,ovi!E259)</f>
        <v>0</v>
      </c>
      <c r="F259" s="235">
        <f>SUM(ÖNK!F259,ovi!F259)</f>
        <v>0</v>
      </c>
    </row>
    <row r="260" spans="1:6" ht="25.5" hidden="1" outlineLevel="1" x14ac:dyDescent="0.2">
      <c r="A260" s="15" t="s">
        <v>471</v>
      </c>
      <c r="B260" s="16" t="s">
        <v>472</v>
      </c>
      <c r="C260" s="17">
        <f>SUM(ÖNK!C260,ovi!C260)</f>
        <v>0</v>
      </c>
      <c r="D260" s="17">
        <f>SUM(ÖNK!D260,ovi!D260)</f>
        <v>0</v>
      </c>
      <c r="E260" s="235">
        <f>SUM(ÖNK!E260,ovi!E260)</f>
        <v>0</v>
      </c>
      <c r="F260" s="235">
        <f>SUM(ÖNK!F260,ovi!F260)</f>
        <v>0</v>
      </c>
    </row>
    <row r="261" spans="1:6" hidden="1" outlineLevel="1" x14ac:dyDescent="0.2">
      <c r="A261" s="15" t="s">
        <v>473</v>
      </c>
      <c r="B261" s="16" t="s">
        <v>474</v>
      </c>
      <c r="C261" s="17">
        <f>SUM(ÖNK!C261,ovi!C261)</f>
        <v>0</v>
      </c>
      <c r="D261" s="17">
        <f>SUM(ÖNK!D261,ovi!D261)</f>
        <v>0</v>
      </c>
      <c r="E261" s="235">
        <f>SUM(ÖNK!E261,ovi!E261)</f>
        <v>0</v>
      </c>
      <c r="F261" s="235">
        <f>SUM(ÖNK!F261,ovi!F261)</f>
        <v>0</v>
      </c>
    </row>
    <row r="262" spans="1:6" hidden="1" outlineLevel="1" x14ac:dyDescent="0.2">
      <c r="A262" s="15" t="s">
        <v>475</v>
      </c>
      <c r="B262" s="16" t="s">
        <v>476</v>
      </c>
      <c r="C262" s="17">
        <f>SUM(ÖNK!C262,ovi!C262)</f>
        <v>0</v>
      </c>
      <c r="D262" s="17">
        <f>SUM(ÖNK!D262,ovi!D262)</f>
        <v>0</v>
      </c>
      <c r="E262" s="235">
        <f>SUM(ÖNK!E262,ovi!E262)</f>
        <v>0</v>
      </c>
      <c r="F262" s="235">
        <f>SUM(ÖNK!F262,ovi!F262)</f>
        <v>0</v>
      </c>
    </row>
    <row r="263" spans="1:6" hidden="1" outlineLevel="1" x14ac:dyDescent="0.2">
      <c r="A263" s="15" t="s">
        <v>477</v>
      </c>
      <c r="B263" s="16" t="s">
        <v>478</v>
      </c>
      <c r="C263" s="17">
        <f>SUM(ÖNK!C263,ovi!C263)</f>
        <v>0</v>
      </c>
      <c r="D263" s="17">
        <f>SUM(ÖNK!D263,ovi!D263)</f>
        <v>0</v>
      </c>
      <c r="E263" s="235">
        <f>SUM(ÖNK!E263,ovi!E263)</f>
        <v>0</v>
      </c>
      <c r="F263" s="235">
        <f>SUM(ÖNK!F263,ovi!F263)</f>
        <v>0</v>
      </c>
    </row>
    <row r="264" spans="1:6" hidden="1" outlineLevel="1" x14ac:dyDescent="0.2">
      <c r="A264" s="15" t="s">
        <v>479</v>
      </c>
      <c r="B264" s="16" t="s">
        <v>480</v>
      </c>
      <c r="C264" s="17">
        <f>SUM(ÖNK!C264,ovi!C264)</f>
        <v>0</v>
      </c>
      <c r="D264" s="17">
        <f>SUM(ÖNK!D264,ovi!D264)</f>
        <v>0</v>
      </c>
      <c r="E264" s="235">
        <f>SUM(ÖNK!E264,ovi!E264)</f>
        <v>0</v>
      </c>
      <c r="F264" s="235">
        <f>SUM(ÖNK!F264,ovi!F264)</f>
        <v>0</v>
      </c>
    </row>
    <row r="265" spans="1:6" hidden="1" outlineLevel="1" x14ac:dyDescent="0.2">
      <c r="A265" s="15" t="s">
        <v>481</v>
      </c>
      <c r="B265" s="16" t="s">
        <v>482</v>
      </c>
      <c r="C265" s="17">
        <f>SUM(ÖNK!C265,ovi!C265)</f>
        <v>0</v>
      </c>
      <c r="D265" s="17">
        <f>SUM(ÖNK!D265,ovi!D265)</f>
        <v>0</v>
      </c>
      <c r="E265" s="235">
        <f>SUM(ÖNK!E265,ovi!E265)</f>
        <v>0</v>
      </c>
      <c r="F265" s="235">
        <f>SUM(ÖNK!F265,ovi!F265)</f>
        <v>0</v>
      </c>
    </row>
    <row r="266" spans="1:6" hidden="1" outlineLevel="1" x14ac:dyDescent="0.2">
      <c r="A266" s="15" t="s">
        <v>483</v>
      </c>
      <c r="B266" s="16" t="s">
        <v>484</v>
      </c>
      <c r="C266" s="17">
        <f>SUM(ÖNK!C266,ovi!C266)</f>
        <v>0</v>
      </c>
      <c r="D266" s="17">
        <f>SUM(ÖNK!D266,ovi!D266)</f>
        <v>0</v>
      </c>
      <c r="E266" s="235">
        <f>SUM(ÖNK!E266,ovi!E266)</f>
        <v>0</v>
      </c>
      <c r="F266" s="235">
        <f>SUM(ÖNK!F266,ovi!F266)</f>
        <v>0</v>
      </c>
    </row>
    <row r="267" spans="1:6" hidden="1" outlineLevel="1" x14ac:dyDescent="0.2">
      <c r="A267" s="15" t="s">
        <v>485</v>
      </c>
      <c r="B267" s="16" t="s">
        <v>486</v>
      </c>
      <c r="C267" s="17">
        <f>SUM(ÖNK!C267,ovi!C267)</f>
        <v>0</v>
      </c>
      <c r="D267" s="17">
        <f>SUM(ÖNK!D267,ovi!D267)</f>
        <v>0</v>
      </c>
      <c r="E267" s="235">
        <f>SUM(ÖNK!E267,ovi!E267)</f>
        <v>0</v>
      </c>
      <c r="F267" s="235">
        <f>SUM(ÖNK!F267,ovi!F267)</f>
        <v>0</v>
      </c>
    </row>
    <row r="268" spans="1:6" ht="25.5" hidden="1" outlineLevel="1" x14ac:dyDescent="0.2">
      <c r="A268" s="15" t="s">
        <v>487</v>
      </c>
      <c r="B268" s="16" t="s">
        <v>488</v>
      </c>
      <c r="C268" s="17">
        <f>SUM(ÖNK!C268,ovi!C268)</f>
        <v>0</v>
      </c>
      <c r="D268" s="17">
        <f>SUM(ÖNK!D268,ovi!D268)</f>
        <v>0</v>
      </c>
      <c r="E268" s="235">
        <f>SUM(ÖNK!E268,ovi!E268)</f>
        <v>0</v>
      </c>
      <c r="F268" s="235">
        <f>SUM(ÖNK!F268,ovi!F268)</f>
        <v>0</v>
      </c>
    </row>
    <row r="269" spans="1:6" hidden="1" outlineLevel="1" x14ac:dyDescent="0.2">
      <c r="A269" s="15" t="s">
        <v>489</v>
      </c>
      <c r="B269" s="16" t="s">
        <v>490</v>
      </c>
      <c r="C269" s="17">
        <f>SUM(ÖNK!C269,ovi!C269)</f>
        <v>0</v>
      </c>
      <c r="D269" s="17">
        <f>SUM(ÖNK!D269,ovi!D269)</f>
        <v>0</v>
      </c>
      <c r="E269" s="235">
        <f>SUM(ÖNK!E269,ovi!E269)</f>
        <v>0</v>
      </c>
      <c r="F269" s="235">
        <f>SUM(ÖNK!F269,ovi!F269)</f>
        <v>0</v>
      </c>
    </row>
    <row r="270" spans="1:6" hidden="1" outlineLevel="1" x14ac:dyDescent="0.2">
      <c r="A270" s="15" t="s">
        <v>491</v>
      </c>
      <c r="B270" s="16" t="s">
        <v>492</v>
      </c>
      <c r="C270" s="17">
        <f>SUM(ÖNK!C270,ovi!C270)</f>
        <v>0</v>
      </c>
      <c r="D270" s="17">
        <f>SUM(ÖNK!D270,ovi!D270)</f>
        <v>0</v>
      </c>
      <c r="E270" s="235">
        <f>SUM(ÖNK!E270,ovi!E270)</f>
        <v>0</v>
      </c>
      <c r="F270" s="235">
        <f>SUM(ÖNK!F270,ovi!F270)</f>
        <v>0</v>
      </c>
    </row>
    <row r="271" spans="1:6" ht="25.5" hidden="1" outlineLevel="1" x14ac:dyDescent="0.2">
      <c r="A271" s="15" t="s">
        <v>493</v>
      </c>
      <c r="B271" s="16" t="s">
        <v>494</v>
      </c>
      <c r="C271" s="17">
        <f>SUM(ÖNK!C271,ovi!C271)</f>
        <v>0</v>
      </c>
      <c r="D271" s="17">
        <f>SUM(ÖNK!D271,ovi!D271)</f>
        <v>0</v>
      </c>
      <c r="E271" s="235">
        <f>SUM(ÖNK!E271,ovi!E271)</f>
        <v>0</v>
      </c>
      <c r="F271" s="235">
        <f>SUM(ÖNK!F271,ovi!F271)</f>
        <v>0</v>
      </c>
    </row>
    <row r="272" spans="1:6" hidden="1" outlineLevel="1" x14ac:dyDescent="0.2">
      <c r="A272" s="15" t="s">
        <v>495</v>
      </c>
      <c r="B272" s="16" t="s">
        <v>496</v>
      </c>
      <c r="C272" s="17">
        <f>SUM(ÖNK!C272,ovi!C272)</f>
        <v>0</v>
      </c>
      <c r="D272" s="17">
        <f>SUM(ÖNK!D272,ovi!D272)</f>
        <v>0</v>
      </c>
      <c r="E272" s="235">
        <f>SUM(ÖNK!E272,ovi!E272)</f>
        <v>0</v>
      </c>
      <c r="F272" s="235">
        <f>SUM(ÖNK!F272,ovi!F272)</f>
        <v>0</v>
      </c>
    </row>
    <row r="273" spans="1:6" hidden="1" outlineLevel="1" x14ac:dyDescent="0.2">
      <c r="A273" s="15" t="s">
        <v>497</v>
      </c>
      <c r="B273" s="16" t="s">
        <v>498</v>
      </c>
      <c r="C273" s="17">
        <f>SUM(ÖNK!C273,ovi!C273)</f>
        <v>0</v>
      </c>
      <c r="D273" s="17">
        <f>SUM(ÖNK!D273,ovi!D273)</f>
        <v>0</v>
      </c>
      <c r="E273" s="235">
        <f>SUM(ÖNK!E273,ovi!E273)</f>
        <v>0</v>
      </c>
      <c r="F273" s="235">
        <f>SUM(ÖNK!F273,ovi!F273)</f>
        <v>0</v>
      </c>
    </row>
    <row r="274" spans="1:6" hidden="1" outlineLevel="1" x14ac:dyDescent="0.2">
      <c r="A274" s="15" t="s">
        <v>499</v>
      </c>
      <c r="B274" s="16" t="s">
        <v>500</v>
      </c>
      <c r="C274" s="17">
        <f>SUM(ÖNK!C274,ovi!C274)</f>
        <v>0</v>
      </c>
      <c r="D274" s="17">
        <f>SUM(ÖNK!D274,ovi!D274)</f>
        <v>0</v>
      </c>
      <c r="E274" s="235">
        <f>SUM(ÖNK!E274,ovi!E274)</f>
        <v>0</v>
      </c>
      <c r="F274" s="235">
        <f>SUM(ÖNK!F274,ovi!F274)</f>
        <v>0</v>
      </c>
    </row>
    <row r="275" spans="1:6" hidden="1" outlineLevel="1" x14ac:dyDescent="0.2">
      <c r="A275" s="15" t="s">
        <v>501</v>
      </c>
      <c r="B275" s="16" t="s">
        <v>502</v>
      </c>
      <c r="C275" s="17">
        <f>SUM(ÖNK!C275,ovi!C275)</f>
        <v>0</v>
      </c>
      <c r="D275" s="17">
        <f>SUM(ÖNK!D275,ovi!D275)</f>
        <v>0</v>
      </c>
      <c r="E275" s="235">
        <f>SUM(ÖNK!E275,ovi!E275)</f>
        <v>0</v>
      </c>
      <c r="F275" s="235">
        <f>SUM(ÖNK!F275,ovi!F275)</f>
        <v>0</v>
      </c>
    </row>
    <row r="276" spans="1:6" hidden="1" outlineLevel="1" x14ac:dyDescent="0.2">
      <c r="A276" s="15" t="s">
        <v>503</v>
      </c>
      <c r="B276" s="16" t="s">
        <v>504</v>
      </c>
      <c r="C276" s="17">
        <f>SUM(ÖNK!C276,ovi!C276)</f>
        <v>0</v>
      </c>
      <c r="D276" s="17">
        <f>SUM(ÖNK!D276,ovi!D276)</f>
        <v>0</v>
      </c>
      <c r="E276" s="235">
        <f>SUM(ÖNK!E276,ovi!E276)</f>
        <v>0</v>
      </c>
      <c r="F276" s="235">
        <f>SUM(ÖNK!F276,ovi!F276)</f>
        <v>0</v>
      </c>
    </row>
    <row r="277" spans="1:6" hidden="1" outlineLevel="1" x14ac:dyDescent="0.2">
      <c r="A277" s="15" t="s">
        <v>505</v>
      </c>
      <c r="B277" s="16" t="s">
        <v>506</v>
      </c>
      <c r="C277" s="17">
        <f>SUM(ÖNK!C277,ovi!C277)</f>
        <v>0</v>
      </c>
      <c r="D277" s="17">
        <f>SUM(ÖNK!D277,ovi!D277)</f>
        <v>0</v>
      </c>
      <c r="E277" s="235">
        <f>SUM(ÖNK!E277,ovi!E277)</f>
        <v>0</v>
      </c>
      <c r="F277" s="235">
        <f>SUM(ÖNK!F277,ovi!F277)</f>
        <v>0</v>
      </c>
    </row>
    <row r="278" spans="1:6" hidden="1" outlineLevel="1" x14ac:dyDescent="0.2">
      <c r="A278" s="15" t="s">
        <v>507</v>
      </c>
      <c r="B278" s="16" t="s">
        <v>508</v>
      </c>
      <c r="C278" s="17">
        <f>SUM(ÖNK!C278,ovi!C278)</f>
        <v>0</v>
      </c>
      <c r="D278" s="17">
        <f>SUM(ÖNK!D278,ovi!D278)</f>
        <v>0</v>
      </c>
      <c r="E278" s="235">
        <f>SUM(ÖNK!E278,ovi!E278)</f>
        <v>0</v>
      </c>
      <c r="F278" s="235">
        <f>SUM(ÖNK!F278,ovi!F278)</f>
        <v>0</v>
      </c>
    </row>
    <row r="279" spans="1:6" hidden="1" outlineLevel="1" x14ac:dyDescent="0.2">
      <c r="A279" s="15" t="s">
        <v>509</v>
      </c>
      <c r="B279" s="16" t="s">
        <v>510</v>
      </c>
      <c r="C279" s="17">
        <f>SUM(ÖNK!C279,ovi!C279)</f>
        <v>0</v>
      </c>
      <c r="D279" s="17">
        <f>SUM(ÖNK!D279,ovi!D279)</f>
        <v>0</v>
      </c>
      <c r="E279" s="235">
        <f>SUM(ÖNK!E279,ovi!E279)</f>
        <v>60690164</v>
      </c>
      <c r="F279" s="235">
        <f>SUM(ÖNK!F279,ovi!F279)</f>
        <v>0</v>
      </c>
    </row>
    <row r="280" spans="1:6" hidden="1" outlineLevel="1" x14ac:dyDescent="0.2">
      <c r="A280" s="15" t="s">
        <v>511</v>
      </c>
      <c r="B280" s="16" t="s">
        <v>512</v>
      </c>
      <c r="C280" s="17">
        <f>SUM(ÖNK!C280,ovi!C280)</f>
        <v>0</v>
      </c>
      <c r="D280" s="17">
        <f>SUM(ÖNK!D280,ovi!D280)</f>
        <v>0</v>
      </c>
      <c r="E280" s="235">
        <f>SUM(ÖNK!E280,ovi!E280)</f>
        <v>0</v>
      </c>
      <c r="F280" s="235">
        <f>SUM(ÖNK!F280,ovi!F280)</f>
        <v>0</v>
      </c>
    </row>
    <row r="281" spans="1:6" hidden="1" outlineLevel="1" x14ac:dyDescent="0.2">
      <c r="A281" s="15" t="s">
        <v>513</v>
      </c>
      <c r="B281" s="16" t="s">
        <v>514</v>
      </c>
      <c r="C281" s="17">
        <f>SUM(ÖNK!C281,ovi!C281)</f>
        <v>0</v>
      </c>
      <c r="D281" s="17">
        <f>SUM(ÖNK!D281,ovi!D281)</f>
        <v>0</v>
      </c>
      <c r="E281" s="235">
        <f>SUM(ÖNK!E281,ovi!E281)</f>
        <v>0</v>
      </c>
      <c r="F281" s="235">
        <f>SUM(ÖNK!F281,ovi!F281)</f>
        <v>0</v>
      </c>
    </row>
    <row r="282" spans="1:6" ht="25.5" hidden="1" outlineLevel="1" x14ac:dyDescent="0.2">
      <c r="A282" s="15" t="s">
        <v>515</v>
      </c>
      <c r="B282" s="16" t="s">
        <v>516</v>
      </c>
      <c r="C282" s="17">
        <f>SUM(ÖNK!C282,ovi!C282)</f>
        <v>0</v>
      </c>
      <c r="D282" s="17">
        <f>SUM(ÖNK!D282,ovi!D282)</f>
        <v>0</v>
      </c>
      <c r="E282" s="235">
        <f>SUM(ÖNK!E282,ovi!E282)</f>
        <v>60690164</v>
      </c>
      <c r="F282" s="235">
        <f>SUM(ÖNK!F282,ovi!F282)</f>
        <v>0</v>
      </c>
    </row>
    <row r="283" spans="1:6" hidden="1" outlineLevel="1" x14ac:dyDescent="0.2">
      <c r="A283" s="15" t="s">
        <v>517</v>
      </c>
      <c r="B283" s="16" t="s">
        <v>518</v>
      </c>
      <c r="C283" s="17">
        <f>SUM(ÖNK!C283,ovi!C283)</f>
        <v>0</v>
      </c>
      <c r="D283" s="17">
        <f>SUM(ÖNK!D283,ovi!D283)</f>
        <v>0</v>
      </c>
      <c r="E283" s="235">
        <f>SUM(ÖNK!E283,ovi!E283)</f>
        <v>0</v>
      </c>
      <c r="F283" s="235">
        <f>SUM(ÖNK!F283,ovi!F283)</f>
        <v>0</v>
      </c>
    </row>
    <row r="284" spans="1:6" hidden="1" outlineLevel="1" x14ac:dyDescent="0.2">
      <c r="A284" s="15" t="s">
        <v>519</v>
      </c>
      <c r="B284" s="16" t="s">
        <v>520</v>
      </c>
      <c r="C284" s="17">
        <f>SUM(ÖNK!C284,ovi!C284)</f>
        <v>0</v>
      </c>
      <c r="D284" s="17">
        <f>SUM(ÖNK!D284,ovi!D284)</f>
        <v>0</v>
      </c>
      <c r="E284" s="235">
        <f>SUM(ÖNK!E284,ovi!E284)</f>
        <v>0</v>
      </c>
      <c r="F284" s="235">
        <f>SUM(ÖNK!F284,ovi!F284)</f>
        <v>0</v>
      </c>
    </row>
    <row r="285" spans="1:6" hidden="1" outlineLevel="1" x14ac:dyDescent="0.2">
      <c r="A285" s="15" t="s">
        <v>521</v>
      </c>
      <c r="B285" s="16" t="s">
        <v>522</v>
      </c>
      <c r="C285" s="17">
        <f>SUM(ÖNK!C285,ovi!C285)</f>
        <v>0</v>
      </c>
      <c r="D285" s="17">
        <f>SUM(ÖNK!D285,ovi!D285)</f>
        <v>0</v>
      </c>
      <c r="E285" s="235">
        <f>SUM(ÖNK!E285,ovi!E285)</f>
        <v>0</v>
      </c>
      <c r="F285" s="235">
        <f>SUM(ÖNK!F285,ovi!F285)</f>
        <v>0</v>
      </c>
    </row>
    <row r="286" spans="1:6" hidden="1" outlineLevel="1" x14ac:dyDescent="0.2">
      <c r="A286" s="15" t="s">
        <v>523</v>
      </c>
      <c r="B286" s="16" t="s">
        <v>524</v>
      </c>
      <c r="C286" s="17">
        <f>SUM(ÖNK!C286,ovi!C286)</f>
        <v>0</v>
      </c>
      <c r="D286" s="17">
        <f>SUM(ÖNK!D286,ovi!D286)</f>
        <v>0</v>
      </c>
      <c r="E286" s="235">
        <f>SUM(ÖNK!E286,ovi!E286)</f>
        <v>0</v>
      </c>
      <c r="F286" s="235">
        <f>SUM(ÖNK!F286,ovi!F286)</f>
        <v>0</v>
      </c>
    </row>
    <row r="287" spans="1:6" hidden="1" outlineLevel="1" x14ac:dyDescent="0.2">
      <c r="A287" s="15" t="s">
        <v>525</v>
      </c>
      <c r="B287" s="16" t="s">
        <v>526</v>
      </c>
      <c r="C287" s="17">
        <f>SUM(ÖNK!C287,ovi!C287)</f>
        <v>0</v>
      </c>
      <c r="D287" s="17">
        <f>SUM(ÖNK!D287,ovi!D287)</f>
        <v>0</v>
      </c>
      <c r="E287" s="235">
        <f>SUM(ÖNK!E287,ovi!E287)</f>
        <v>0</v>
      </c>
      <c r="F287" s="235">
        <f>SUM(ÖNK!F287,ovi!F287)</f>
        <v>0</v>
      </c>
    </row>
    <row r="288" spans="1:6" hidden="1" outlineLevel="1" x14ac:dyDescent="0.2">
      <c r="A288" s="15" t="s">
        <v>527</v>
      </c>
      <c r="B288" s="16" t="s">
        <v>528</v>
      </c>
      <c r="C288" s="17">
        <f>SUM(ÖNK!C288,ovi!C288)</f>
        <v>0</v>
      </c>
      <c r="D288" s="17">
        <f>SUM(ÖNK!D288,ovi!D288)</f>
        <v>0</v>
      </c>
      <c r="E288" s="235">
        <f>SUM(ÖNK!E288,ovi!E288)</f>
        <v>0</v>
      </c>
      <c r="F288" s="235">
        <f>SUM(ÖNK!F288,ovi!F288)</f>
        <v>0</v>
      </c>
    </row>
    <row r="289" spans="1:6" hidden="1" outlineLevel="1" x14ac:dyDescent="0.2">
      <c r="A289" s="15" t="s">
        <v>529</v>
      </c>
      <c r="B289" s="16" t="s">
        <v>530</v>
      </c>
      <c r="C289" s="17">
        <f>SUM(ÖNK!C289,ovi!C289)</f>
        <v>0</v>
      </c>
      <c r="D289" s="17">
        <f>SUM(ÖNK!D289,ovi!D289)</f>
        <v>0</v>
      </c>
      <c r="E289" s="235">
        <f>SUM(ÖNK!E289,ovi!E289)</f>
        <v>0</v>
      </c>
      <c r="F289" s="235">
        <f>SUM(ÖNK!F289,ovi!F289)</f>
        <v>0</v>
      </c>
    </row>
    <row r="290" spans="1:6" ht="25.5" hidden="1" outlineLevel="1" x14ac:dyDescent="0.2">
      <c r="A290" s="15" t="s">
        <v>531</v>
      </c>
      <c r="B290" s="16" t="s">
        <v>532</v>
      </c>
      <c r="C290" s="17">
        <f>SUM(ÖNK!C290,ovi!C290)</f>
        <v>0</v>
      </c>
      <c r="D290" s="17">
        <f>SUM(ÖNK!D290,ovi!D290)</f>
        <v>0</v>
      </c>
      <c r="E290" s="235">
        <f>SUM(ÖNK!E290,ovi!E290)</f>
        <v>0</v>
      </c>
      <c r="F290" s="235">
        <f>SUM(ÖNK!F290,ovi!F290)</f>
        <v>0</v>
      </c>
    </row>
    <row r="291" spans="1:6" ht="25.5" hidden="1" outlineLevel="1" x14ac:dyDescent="0.2">
      <c r="A291" s="15" t="s">
        <v>533</v>
      </c>
      <c r="B291" s="16" t="s">
        <v>534</v>
      </c>
      <c r="C291" s="17">
        <f>SUM(ÖNK!C291,ovi!C291)</f>
        <v>0</v>
      </c>
      <c r="D291" s="17">
        <f>SUM(ÖNK!D291,ovi!D291)</f>
        <v>0</v>
      </c>
      <c r="E291" s="235">
        <f>SUM(ÖNK!E291,ovi!E291)</f>
        <v>0</v>
      </c>
      <c r="F291" s="235">
        <f>SUM(ÖNK!F291,ovi!F291)</f>
        <v>0</v>
      </c>
    </row>
    <row r="292" spans="1:6" ht="25.5" hidden="1" outlineLevel="1" x14ac:dyDescent="0.2">
      <c r="A292" s="15" t="s">
        <v>535</v>
      </c>
      <c r="B292" s="16" t="s">
        <v>536</v>
      </c>
      <c r="C292" s="17">
        <f>SUM(ÖNK!C292,ovi!C292)</f>
        <v>0</v>
      </c>
      <c r="D292" s="17">
        <f>SUM(ÖNK!D292,ovi!D292)</f>
        <v>0</v>
      </c>
      <c r="E292" s="235">
        <f>SUM(ÖNK!E292,ovi!E292)</f>
        <v>0</v>
      </c>
      <c r="F292" s="235">
        <f>SUM(ÖNK!F292,ovi!F292)</f>
        <v>0</v>
      </c>
    </row>
    <row r="293" spans="1:6" hidden="1" outlineLevel="1" x14ac:dyDescent="0.2">
      <c r="A293" s="15" t="s">
        <v>537</v>
      </c>
      <c r="B293" s="16" t="s">
        <v>538</v>
      </c>
      <c r="C293" s="17">
        <f>SUM(ÖNK!C293,ovi!C293)</f>
        <v>0</v>
      </c>
      <c r="D293" s="17">
        <f>SUM(ÖNK!D293,ovi!D293)</f>
        <v>0</v>
      </c>
      <c r="E293" s="235">
        <f>SUM(ÖNK!E293,ovi!E293)</f>
        <v>0</v>
      </c>
      <c r="F293" s="235">
        <f>SUM(ÖNK!F293,ovi!F293)</f>
        <v>0</v>
      </c>
    </row>
    <row r="294" spans="1:6" hidden="1" outlineLevel="1" x14ac:dyDescent="0.2">
      <c r="A294" s="15" t="s">
        <v>539</v>
      </c>
      <c r="B294" s="16" t="s">
        <v>540</v>
      </c>
      <c r="C294" s="17">
        <f>SUM(ÖNK!C294,ovi!C294)</f>
        <v>0</v>
      </c>
      <c r="D294" s="17">
        <f>SUM(ÖNK!D294,ovi!D294)</f>
        <v>0</v>
      </c>
      <c r="E294" s="235">
        <f>SUM(ÖNK!E294,ovi!E294)</f>
        <v>0</v>
      </c>
      <c r="F294" s="235">
        <f>SUM(ÖNK!F294,ovi!F294)</f>
        <v>0</v>
      </c>
    </row>
    <row r="295" spans="1:6" hidden="1" outlineLevel="1" x14ac:dyDescent="0.2">
      <c r="A295" s="15" t="s">
        <v>541</v>
      </c>
      <c r="B295" s="16" t="s">
        <v>542</v>
      </c>
      <c r="C295" s="17">
        <f>SUM(ÖNK!C295,ovi!C295)</f>
        <v>0</v>
      </c>
      <c r="D295" s="17">
        <f>SUM(ÖNK!D295,ovi!D295)</f>
        <v>0</v>
      </c>
      <c r="E295" s="235">
        <f>SUM(ÖNK!E295,ovi!E295)</f>
        <v>0</v>
      </c>
      <c r="F295" s="235">
        <f>SUM(ÖNK!F295,ovi!F295)</f>
        <v>0</v>
      </c>
    </row>
    <row r="296" spans="1:6" hidden="1" outlineLevel="1" x14ac:dyDescent="0.2">
      <c r="A296" s="15" t="s">
        <v>543</v>
      </c>
      <c r="B296" s="16" t="s">
        <v>544</v>
      </c>
      <c r="C296" s="17">
        <f>SUM(ÖNK!C296,ovi!C296)</f>
        <v>0</v>
      </c>
      <c r="D296" s="17">
        <f>SUM(ÖNK!D296,ovi!D296)</f>
        <v>0</v>
      </c>
      <c r="E296" s="235">
        <f>SUM(ÖNK!E296,ovi!E296)</f>
        <v>0</v>
      </c>
      <c r="F296" s="235">
        <f>SUM(ÖNK!F296,ovi!F296)</f>
        <v>0</v>
      </c>
    </row>
    <row r="297" spans="1:6" hidden="1" outlineLevel="1" x14ac:dyDescent="0.2">
      <c r="A297" s="15" t="s">
        <v>545</v>
      </c>
      <c r="B297" s="16" t="s">
        <v>546</v>
      </c>
      <c r="C297" s="17">
        <f>SUM(ÖNK!C297,ovi!C297)</f>
        <v>0</v>
      </c>
      <c r="D297" s="17">
        <f>SUM(ÖNK!D297,ovi!D297)</f>
        <v>0</v>
      </c>
      <c r="E297" s="235">
        <f>SUM(ÖNK!E297,ovi!E297)</f>
        <v>0</v>
      </c>
      <c r="F297" s="235">
        <f>SUM(ÖNK!F297,ovi!F297)</f>
        <v>0</v>
      </c>
    </row>
    <row r="298" spans="1:6" hidden="1" outlineLevel="1" x14ac:dyDescent="0.2">
      <c r="A298" s="15" t="s">
        <v>547</v>
      </c>
      <c r="B298" s="16" t="s">
        <v>548</v>
      </c>
      <c r="C298" s="17">
        <f>SUM(ÖNK!C298,ovi!C298)</f>
        <v>0</v>
      </c>
      <c r="D298" s="17">
        <f>SUM(ÖNK!D298,ovi!D298)</f>
        <v>0</v>
      </c>
      <c r="E298" s="235">
        <f>SUM(ÖNK!E298,ovi!E298)</f>
        <v>0</v>
      </c>
      <c r="F298" s="235">
        <f>SUM(ÖNK!F298,ovi!F298)</f>
        <v>0</v>
      </c>
    </row>
    <row r="299" spans="1:6" hidden="1" outlineLevel="1" x14ac:dyDescent="0.2">
      <c r="A299" s="15" t="s">
        <v>549</v>
      </c>
      <c r="B299" s="16" t="s">
        <v>550</v>
      </c>
      <c r="C299" s="17">
        <f>SUM(ÖNK!C299,ovi!C299)</f>
        <v>0</v>
      </c>
      <c r="D299" s="17">
        <f>SUM(ÖNK!D299,ovi!D299)</f>
        <v>0</v>
      </c>
      <c r="E299" s="235">
        <f>SUM(ÖNK!E299,ovi!E299)</f>
        <v>0</v>
      </c>
      <c r="F299" s="235">
        <f>SUM(ÖNK!F299,ovi!F299)</f>
        <v>0</v>
      </c>
    </row>
    <row r="300" spans="1:6" hidden="1" outlineLevel="1" x14ac:dyDescent="0.2">
      <c r="A300" s="15" t="s">
        <v>551</v>
      </c>
      <c r="B300" s="16" t="s">
        <v>552</v>
      </c>
      <c r="C300" s="17">
        <f>SUM(ÖNK!C300,ovi!C300)</f>
        <v>0</v>
      </c>
      <c r="D300" s="17">
        <f>SUM(ÖNK!D300,ovi!D300)</f>
        <v>0</v>
      </c>
      <c r="E300" s="235">
        <f>SUM(ÖNK!E300,ovi!E300)</f>
        <v>0</v>
      </c>
      <c r="F300" s="235">
        <f>SUM(ÖNK!F300,ovi!F300)</f>
        <v>0</v>
      </c>
    </row>
    <row r="301" spans="1:6" hidden="1" outlineLevel="1" x14ac:dyDescent="0.2">
      <c r="A301" s="15" t="s">
        <v>553</v>
      </c>
      <c r="B301" s="16" t="s">
        <v>554</v>
      </c>
      <c r="C301" s="17">
        <f>SUM(ÖNK!C301,ovi!C301)</f>
        <v>0</v>
      </c>
      <c r="D301" s="17">
        <f>SUM(ÖNK!D301,ovi!D301)</f>
        <v>0</v>
      </c>
      <c r="E301" s="235">
        <f>SUM(ÖNK!E301,ovi!E301)</f>
        <v>0</v>
      </c>
      <c r="F301" s="235">
        <f>SUM(ÖNK!F301,ovi!F301)</f>
        <v>0</v>
      </c>
    </row>
    <row r="302" spans="1:6" hidden="1" outlineLevel="1" x14ac:dyDescent="0.2">
      <c r="A302" s="15" t="s">
        <v>555</v>
      </c>
      <c r="B302" s="16" t="s">
        <v>556</v>
      </c>
      <c r="C302" s="17">
        <f>SUM(ÖNK!C302,ovi!C302)</f>
        <v>0</v>
      </c>
      <c r="D302" s="17">
        <f>SUM(ÖNK!D302,ovi!D302)</f>
        <v>0</v>
      </c>
      <c r="E302" s="235">
        <f>SUM(ÖNK!E302,ovi!E302)</f>
        <v>0</v>
      </c>
      <c r="F302" s="235">
        <f>SUM(ÖNK!F302,ovi!F302)</f>
        <v>0</v>
      </c>
    </row>
    <row r="303" spans="1:6" hidden="1" outlineLevel="1" x14ac:dyDescent="0.2">
      <c r="A303" s="15" t="s">
        <v>557</v>
      </c>
      <c r="B303" s="16" t="s">
        <v>558</v>
      </c>
      <c r="C303" s="17">
        <f>SUM(ÖNK!C303,ovi!C303)</f>
        <v>0</v>
      </c>
      <c r="D303" s="17">
        <f>SUM(ÖNK!D303,ovi!D303)</f>
        <v>0</v>
      </c>
      <c r="E303" s="235">
        <f>SUM(ÖNK!E303,ovi!E303)</f>
        <v>0</v>
      </c>
      <c r="F303" s="235">
        <f>SUM(ÖNK!F303,ovi!F303)</f>
        <v>0</v>
      </c>
    </row>
    <row r="304" spans="1:6" hidden="1" outlineLevel="1" x14ac:dyDescent="0.2">
      <c r="A304" s="15" t="s">
        <v>559</v>
      </c>
      <c r="B304" s="16" t="s">
        <v>560</v>
      </c>
      <c r="C304" s="17">
        <f>SUM(ÖNK!C304,ovi!C304)</f>
        <v>0</v>
      </c>
      <c r="D304" s="17">
        <f>SUM(ÖNK!D304,ovi!D304)</f>
        <v>0</v>
      </c>
      <c r="E304" s="235">
        <f>SUM(ÖNK!E304,ovi!E304)</f>
        <v>0</v>
      </c>
      <c r="F304" s="235">
        <f>SUM(ÖNK!F304,ovi!F304)</f>
        <v>0</v>
      </c>
    </row>
    <row r="305" spans="1:6" hidden="1" outlineLevel="1" x14ac:dyDescent="0.2">
      <c r="A305" s="15" t="s">
        <v>561</v>
      </c>
      <c r="B305" s="16" t="s">
        <v>562</v>
      </c>
      <c r="C305" s="17">
        <f>SUM(ÖNK!C305,ovi!C305)</f>
        <v>0</v>
      </c>
      <c r="D305" s="17">
        <f>SUM(ÖNK!D305,ovi!D305)</f>
        <v>0</v>
      </c>
      <c r="E305" s="235">
        <f>SUM(ÖNK!E305,ovi!E305)</f>
        <v>0</v>
      </c>
      <c r="F305" s="235">
        <f>SUM(ÖNK!F305,ovi!F305)</f>
        <v>0</v>
      </c>
    </row>
    <row r="306" spans="1:6" hidden="1" outlineLevel="1" x14ac:dyDescent="0.2">
      <c r="A306" s="15" t="s">
        <v>563</v>
      </c>
      <c r="B306" s="16" t="s">
        <v>564</v>
      </c>
      <c r="C306" s="17">
        <f>SUM(ÖNK!C306,ovi!C306)</f>
        <v>0</v>
      </c>
      <c r="D306" s="17">
        <f>SUM(ÖNK!D306,ovi!D306)</f>
        <v>0</v>
      </c>
      <c r="E306" s="235">
        <f>SUM(ÖNK!E306,ovi!E306)</f>
        <v>0</v>
      </c>
      <c r="F306" s="235">
        <f>SUM(ÖNK!F306,ovi!F306)</f>
        <v>0</v>
      </c>
    </row>
    <row r="307" spans="1:6" hidden="1" outlineLevel="1" x14ac:dyDescent="0.2">
      <c r="A307" s="15" t="s">
        <v>565</v>
      </c>
      <c r="B307" s="16" t="s">
        <v>566</v>
      </c>
      <c r="C307" s="17">
        <f>SUM(ÖNK!C307,ovi!C307)</f>
        <v>0</v>
      </c>
      <c r="D307" s="17">
        <f>SUM(ÖNK!D307,ovi!D307)</f>
        <v>0</v>
      </c>
      <c r="E307" s="235">
        <f>SUM(ÖNK!E307,ovi!E307)</f>
        <v>0</v>
      </c>
      <c r="F307" s="235">
        <f>SUM(ÖNK!F307,ovi!F307)</f>
        <v>0</v>
      </c>
    </row>
    <row r="308" spans="1:6" hidden="1" outlineLevel="1" x14ac:dyDescent="0.2">
      <c r="A308" s="15" t="s">
        <v>567</v>
      </c>
      <c r="B308" s="16" t="s">
        <v>568</v>
      </c>
      <c r="C308" s="17">
        <f>SUM(ÖNK!C308,ovi!C308)</f>
        <v>0</v>
      </c>
      <c r="D308" s="17">
        <f>SUM(ÖNK!D308,ovi!D308)</f>
        <v>0</v>
      </c>
      <c r="E308" s="235">
        <f>SUM(ÖNK!E308,ovi!E308)</f>
        <v>0</v>
      </c>
      <c r="F308" s="235">
        <f>SUM(ÖNK!F308,ovi!F308)</f>
        <v>0</v>
      </c>
    </row>
    <row r="309" spans="1:6" hidden="1" outlineLevel="1" x14ac:dyDescent="0.2">
      <c r="A309" s="15" t="s">
        <v>569</v>
      </c>
      <c r="B309" s="16" t="s">
        <v>570</v>
      </c>
      <c r="C309" s="17">
        <f>SUM(ÖNK!C309,ovi!C309)</f>
        <v>0</v>
      </c>
      <c r="D309" s="17">
        <f>SUM(ÖNK!D309,ovi!D309)</f>
        <v>0</v>
      </c>
      <c r="E309" s="235">
        <f>SUM(ÖNK!E309,ovi!E309)</f>
        <v>0</v>
      </c>
      <c r="F309" s="235">
        <f>SUM(ÖNK!F309,ovi!F309)</f>
        <v>0</v>
      </c>
    </row>
    <row r="310" spans="1:6" hidden="1" outlineLevel="1" x14ac:dyDescent="0.2">
      <c r="A310" s="15" t="s">
        <v>571</v>
      </c>
      <c r="B310" s="16" t="s">
        <v>572</v>
      </c>
      <c r="C310" s="17">
        <f>SUM(ÖNK!C310,ovi!C310)</f>
        <v>0</v>
      </c>
      <c r="D310" s="17">
        <f>SUM(ÖNK!D310,ovi!D310)</f>
        <v>0</v>
      </c>
      <c r="E310" s="235">
        <f>SUM(ÖNK!E310,ovi!E310)</f>
        <v>0</v>
      </c>
      <c r="F310" s="235">
        <f>SUM(ÖNK!F310,ovi!F310)</f>
        <v>0</v>
      </c>
    </row>
    <row r="311" spans="1:6" hidden="1" outlineLevel="1" x14ac:dyDescent="0.2">
      <c r="A311" s="15" t="s">
        <v>573</v>
      </c>
      <c r="B311" s="16" t="s">
        <v>574</v>
      </c>
      <c r="C311" s="17">
        <f>SUM(ÖNK!C311,ovi!C311)</f>
        <v>0</v>
      </c>
      <c r="D311" s="17">
        <f>SUM(ÖNK!D311,ovi!D311)</f>
        <v>0</v>
      </c>
      <c r="E311" s="235">
        <f>SUM(ÖNK!E311,ovi!E311)</f>
        <v>0</v>
      </c>
      <c r="F311" s="235">
        <f>SUM(ÖNK!F311,ovi!F311)</f>
        <v>0</v>
      </c>
    </row>
    <row r="312" spans="1:6" hidden="1" outlineLevel="1" x14ac:dyDescent="0.2">
      <c r="A312" s="15" t="s">
        <v>575</v>
      </c>
      <c r="B312" s="16" t="s">
        <v>576</v>
      </c>
      <c r="C312" s="17">
        <f>SUM(ÖNK!C312,ovi!C312)</f>
        <v>0</v>
      </c>
      <c r="D312" s="17">
        <f>SUM(ÖNK!D312,ovi!D312)</f>
        <v>0</v>
      </c>
      <c r="E312" s="235">
        <f>SUM(ÖNK!E312,ovi!E312)</f>
        <v>0</v>
      </c>
      <c r="F312" s="235">
        <f>SUM(ÖNK!F312,ovi!F312)</f>
        <v>0</v>
      </c>
    </row>
    <row r="313" spans="1:6" hidden="1" outlineLevel="1" x14ac:dyDescent="0.2">
      <c r="A313" s="15" t="s">
        <v>577</v>
      </c>
      <c r="B313" s="16" t="s">
        <v>578</v>
      </c>
      <c r="C313" s="17">
        <f>SUM(ÖNK!C313,ovi!C313)</f>
        <v>0</v>
      </c>
      <c r="D313" s="17">
        <f>SUM(ÖNK!D313,ovi!D313)</f>
        <v>0</v>
      </c>
      <c r="E313" s="235">
        <f>SUM(ÖNK!E313,ovi!E313)</f>
        <v>0</v>
      </c>
      <c r="F313" s="235">
        <f>SUM(ÖNK!F313,ovi!F313)</f>
        <v>0</v>
      </c>
    </row>
    <row r="314" spans="1:6" hidden="1" outlineLevel="1" x14ac:dyDescent="0.2">
      <c r="A314" s="15" t="s">
        <v>579</v>
      </c>
      <c r="B314" s="16" t="s">
        <v>580</v>
      </c>
      <c r="C314" s="17">
        <f>SUM(ÖNK!C314,ovi!C314)</f>
        <v>0</v>
      </c>
      <c r="D314" s="17">
        <f>SUM(ÖNK!D314,ovi!D314)</f>
        <v>0</v>
      </c>
      <c r="E314" s="235">
        <f>SUM(ÖNK!E314,ovi!E314)</f>
        <v>0</v>
      </c>
      <c r="F314" s="235">
        <f>SUM(ÖNK!F314,ovi!F314)</f>
        <v>0</v>
      </c>
    </row>
    <row r="315" spans="1:6" hidden="1" outlineLevel="1" x14ac:dyDescent="0.2">
      <c r="A315" s="15" t="s">
        <v>581</v>
      </c>
      <c r="B315" s="16" t="s">
        <v>582</v>
      </c>
      <c r="C315" s="17">
        <f>SUM(ÖNK!C315,ovi!C315)</f>
        <v>0</v>
      </c>
      <c r="D315" s="17">
        <f>SUM(ÖNK!D315,ovi!D315)</f>
        <v>0</v>
      </c>
      <c r="E315" s="235">
        <f>SUM(ÖNK!E315,ovi!E315)</f>
        <v>0</v>
      </c>
      <c r="F315" s="235">
        <f>SUM(ÖNK!F315,ovi!F315)</f>
        <v>0</v>
      </c>
    </row>
    <row r="316" spans="1:6" hidden="1" outlineLevel="1" x14ac:dyDescent="0.2">
      <c r="A316" s="15" t="s">
        <v>583</v>
      </c>
      <c r="B316" s="16" t="s">
        <v>584</v>
      </c>
      <c r="C316" s="17">
        <f>SUM(ÖNK!C316,ovi!C316)</f>
        <v>0</v>
      </c>
      <c r="D316" s="17">
        <f>SUM(ÖNK!D316,ovi!D316)</f>
        <v>0</v>
      </c>
      <c r="E316" s="235">
        <f>SUM(ÖNK!E316,ovi!E316)</f>
        <v>0</v>
      </c>
      <c r="F316" s="235">
        <f>SUM(ÖNK!F316,ovi!F316)</f>
        <v>0</v>
      </c>
    </row>
    <row r="317" spans="1:6" s="22" customFormat="1" ht="12.75" hidden="1" customHeight="1" x14ac:dyDescent="0.2">
      <c r="A317" s="20" t="s">
        <v>585</v>
      </c>
      <c r="B317" s="21" t="s">
        <v>586</v>
      </c>
      <c r="C317" s="190">
        <f>SUM(ÖNK!C317,ovi!C317)</f>
        <v>0</v>
      </c>
      <c r="D317" s="190">
        <f>SUM(ÖNK!D317,ovi!D317)</f>
        <v>0</v>
      </c>
      <c r="E317" s="235">
        <f>SUM(ÖNK!E317,ovi!E317)</f>
        <v>0</v>
      </c>
      <c r="F317" s="235">
        <f>SUM(ÖNK!F317,ovi!F317)</f>
        <v>0</v>
      </c>
    </row>
    <row r="318" spans="1:6" s="27" customFormat="1" ht="22.5" customHeight="1" x14ac:dyDescent="0.2">
      <c r="A318" s="25" t="s">
        <v>587</v>
      </c>
      <c r="B318" s="26" t="s">
        <v>588</v>
      </c>
      <c r="C318" s="190">
        <f>SUM(ÖNK!C318,ovi!C318)</f>
        <v>277189702</v>
      </c>
      <c r="D318" s="282">
        <f>SUM(ÖNK!D318,ovi!D318)</f>
        <v>278282602</v>
      </c>
      <c r="E318" s="282">
        <f>SUM(ÖNK!E318,ovi!E318)</f>
        <v>272150699</v>
      </c>
      <c r="F318" s="282">
        <f>SUM(ÖNK!F318,ovi!F318)</f>
        <v>212110</v>
      </c>
    </row>
    <row r="319" spans="1:6" x14ac:dyDescent="0.2">
      <c r="A319" s="15" t="s">
        <v>11</v>
      </c>
      <c r="B319" s="16" t="s">
        <v>589</v>
      </c>
      <c r="C319" s="17">
        <f>SUM(ÖNK!C319,ovi!C319)</f>
        <v>25048203</v>
      </c>
      <c r="D319" s="235">
        <f>SUM(ÖNK!D319,ovi!D319)</f>
        <v>25048203</v>
      </c>
      <c r="E319" s="235">
        <f>SUM(ÖNK!E319,ovi!E319)</f>
        <v>23044344</v>
      </c>
      <c r="F319" s="235">
        <f>SUM(ÖNK!F319,ovi!F319)</f>
        <v>28508</v>
      </c>
    </row>
    <row r="320" spans="1:6" x14ac:dyDescent="0.2">
      <c r="A320" s="15" t="s">
        <v>13</v>
      </c>
      <c r="B320" s="16" t="s">
        <v>590</v>
      </c>
      <c r="C320" s="17">
        <f>SUM(ÖNK!C320,ovi!C320)</f>
        <v>30392592</v>
      </c>
      <c r="D320" s="235">
        <f>SUM(ÖNK!D320,ovi!D320)</f>
        <v>30392592</v>
      </c>
      <c r="E320" s="235">
        <f>SUM(ÖNK!E320,ovi!E320)</f>
        <v>27961181</v>
      </c>
      <c r="F320" s="235">
        <f>SUM(ÖNK!F320,ovi!F320)</f>
        <v>35756</v>
      </c>
    </row>
    <row r="321" spans="1:6" ht="25.5" x14ac:dyDescent="0.2">
      <c r="A321" s="15" t="s">
        <v>15</v>
      </c>
      <c r="B321" s="16" t="s">
        <v>591</v>
      </c>
      <c r="C321" s="17">
        <f>SUM(ÖNK!C321,ovi!C321)</f>
        <v>15995461</v>
      </c>
      <c r="D321" s="235">
        <f>SUM(ÖNK!D321,ovi!D321)</f>
        <v>15995461</v>
      </c>
      <c r="E321" s="235">
        <f>SUM(ÖNK!E321,ovi!E321)</f>
        <v>15345806</v>
      </c>
      <c r="F321" s="235">
        <f>SUM(ÖNK!F321,ovi!F321)</f>
        <v>17206</v>
      </c>
    </row>
    <row r="322" spans="1:6" x14ac:dyDescent="0.2">
      <c r="A322" s="15" t="s">
        <v>17</v>
      </c>
      <c r="B322" s="16" t="s">
        <v>592</v>
      </c>
      <c r="C322" s="17">
        <f>SUM(ÖNK!C322,ovi!C322)</f>
        <v>2270000</v>
      </c>
      <c r="D322" s="235">
        <f>SUM(ÖNK!D322,ovi!D322)</f>
        <v>2270000</v>
      </c>
      <c r="E322" s="235">
        <f>SUM(ÖNK!E322,ovi!E322)</f>
        <v>2088400</v>
      </c>
      <c r="F322" s="235">
        <f>SUM(ÖNK!F322,ovi!F322)</f>
        <v>2270</v>
      </c>
    </row>
    <row r="323" spans="1:6" hidden="1" x14ac:dyDescent="0.2">
      <c r="A323" s="15" t="s">
        <v>19</v>
      </c>
      <c r="B323" s="16" t="s">
        <v>593</v>
      </c>
      <c r="C323" s="17">
        <f>SUM(ÖNK!C323,ovi!C323)</f>
        <v>0</v>
      </c>
      <c r="D323" s="235">
        <f>SUM(ÖNK!D323,ovi!D323)</f>
        <v>0</v>
      </c>
      <c r="E323" s="235">
        <f>SUM(ÖNK!E323,ovi!E323)</f>
        <v>5875860</v>
      </c>
      <c r="F323" s="235">
        <f>SUM(ÖNK!F323,ovi!F323)</f>
        <v>0</v>
      </c>
    </row>
    <row r="324" spans="1:6" hidden="1" x14ac:dyDescent="0.2">
      <c r="A324" s="15" t="s">
        <v>21</v>
      </c>
      <c r="B324" s="16" t="s">
        <v>594</v>
      </c>
      <c r="C324" s="17">
        <f>SUM(ÖNK!C324,ovi!C324)</f>
        <v>0</v>
      </c>
      <c r="D324" s="235">
        <f>SUM(ÖNK!D324,ovi!D324)</f>
        <v>0</v>
      </c>
      <c r="E324" s="235">
        <f>SUM(ÖNK!E324,ovi!E324)</f>
        <v>33300</v>
      </c>
      <c r="F324" s="235">
        <f>SUM(ÖNK!F324,ovi!F324)</f>
        <v>0</v>
      </c>
    </row>
    <row r="325" spans="1:6" ht="14.25" customHeight="1" x14ac:dyDescent="0.2">
      <c r="A325" s="28" t="s">
        <v>23</v>
      </c>
      <c r="B325" s="29" t="s">
        <v>595</v>
      </c>
      <c r="C325" s="17">
        <f>SUM(ÖNK!C325,ovi!C325)</f>
        <v>73706256</v>
      </c>
      <c r="D325" s="235">
        <f>SUM(ÖNK!D325,ovi!D325)</f>
        <v>73706256</v>
      </c>
      <c r="E325" s="235">
        <f>SUM(ÖNK!E325,ovi!E325)</f>
        <v>74348891</v>
      </c>
      <c r="F325" s="235">
        <f>SUM(ÖNK!F325,ovi!F325)</f>
        <v>83740</v>
      </c>
    </row>
    <row r="326" spans="1:6" hidden="1" outlineLevel="1" x14ac:dyDescent="0.2">
      <c r="A326" s="15" t="s">
        <v>25</v>
      </c>
      <c r="B326" s="16" t="s">
        <v>596</v>
      </c>
      <c r="C326" s="17">
        <f>SUM(ÖNK!C326,ovi!C326)</f>
        <v>0</v>
      </c>
      <c r="D326" s="17">
        <f>SUM(ÖNK!D326,ovi!D326)</f>
        <v>0</v>
      </c>
      <c r="E326" s="235">
        <f>SUM(ÖNK!E326,ovi!E326)</f>
        <v>0</v>
      </c>
      <c r="F326" s="235">
        <f>SUM(ÖNK!F326,ovi!F326)</f>
        <v>0</v>
      </c>
    </row>
    <row r="327" spans="1:6" ht="25.5" hidden="1" outlineLevel="1" x14ac:dyDescent="0.2">
      <c r="A327" s="15" t="s">
        <v>27</v>
      </c>
      <c r="B327" s="16" t="s">
        <v>597</v>
      </c>
      <c r="C327" s="17">
        <f>SUM(ÖNK!C327,ovi!C327)</f>
        <v>0</v>
      </c>
      <c r="D327" s="17">
        <f>SUM(ÖNK!D327,ovi!D327)</f>
        <v>0</v>
      </c>
      <c r="E327" s="235">
        <f>SUM(ÖNK!E327,ovi!E327)</f>
        <v>0</v>
      </c>
      <c r="F327" s="235">
        <f>SUM(ÖNK!F327,ovi!F327)</f>
        <v>0</v>
      </c>
    </row>
    <row r="328" spans="1:6" ht="25.5" hidden="1" outlineLevel="1" x14ac:dyDescent="0.2">
      <c r="A328" s="15" t="s">
        <v>29</v>
      </c>
      <c r="B328" s="16" t="s">
        <v>598</v>
      </c>
      <c r="C328" s="17">
        <f>SUM(ÖNK!C328,ovi!C328)</f>
        <v>0</v>
      </c>
      <c r="D328" s="17">
        <f>SUM(ÖNK!D328,ovi!D328)</f>
        <v>0</v>
      </c>
      <c r="E328" s="235">
        <f>SUM(ÖNK!E328,ovi!E328)</f>
        <v>0</v>
      </c>
      <c r="F328" s="235">
        <f>SUM(ÖNK!F328,ovi!F328)</f>
        <v>0</v>
      </c>
    </row>
    <row r="329" spans="1:6" hidden="1" outlineLevel="1" x14ac:dyDescent="0.2">
      <c r="A329" s="15" t="s">
        <v>31</v>
      </c>
      <c r="B329" s="16" t="s">
        <v>599</v>
      </c>
      <c r="C329" s="17">
        <f>SUM(ÖNK!C329,ovi!C329)</f>
        <v>0</v>
      </c>
      <c r="D329" s="17">
        <f>SUM(ÖNK!D329,ovi!D329)</f>
        <v>0</v>
      </c>
      <c r="E329" s="235">
        <f>SUM(ÖNK!E329,ovi!E329)</f>
        <v>0</v>
      </c>
      <c r="F329" s="235">
        <f>SUM(ÖNK!F329,ovi!F329)</f>
        <v>0</v>
      </c>
    </row>
    <row r="330" spans="1:6" hidden="1" outlineLevel="1" x14ac:dyDescent="0.2">
      <c r="A330" s="15" t="s">
        <v>33</v>
      </c>
      <c r="B330" s="16" t="s">
        <v>600</v>
      </c>
      <c r="C330" s="17">
        <f>SUM(ÖNK!C330,ovi!C330)</f>
        <v>0</v>
      </c>
      <c r="D330" s="17">
        <f>SUM(ÖNK!D330,ovi!D330)</f>
        <v>0</v>
      </c>
      <c r="E330" s="235">
        <f>SUM(ÖNK!E330,ovi!E330)</f>
        <v>0</v>
      </c>
      <c r="F330" s="235">
        <f>SUM(ÖNK!F330,ovi!F330)</f>
        <v>0</v>
      </c>
    </row>
    <row r="331" spans="1:6" ht="25.5" hidden="1" outlineLevel="1" x14ac:dyDescent="0.2">
      <c r="A331" s="15" t="s">
        <v>35</v>
      </c>
      <c r="B331" s="16" t="s">
        <v>601</v>
      </c>
      <c r="C331" s="17">
        <f>SUM(ÖNK!C331,ovi!C331)</f>
        <v>0</v>
      </c>
      <c r="D331" s="17">
        <f>SUM(ÖNK!D331,ovi!D331)</f>
        <v>0</v>
      </c>
      <c r="E331" s="235">
        <f>SUM(ÖNK!E331,ovi!E331)</f>
        <v>0</v>
      </c>
      <c r="F331" s="235">
        <f>SUM(ÖNK!F331,ovi!F331)</f>
        <v>0</v>
      </c>
    </row>
    <row r="332" spans="1:6" hidden="1" outlineLevel="1" x14ac:dyDescent="0.2">
      <c r="A332" s="15" t="s">
        <v>37</v>
      </c>
      <c r="B332" s="16" t="s">
        <v>602</v>
      </c>
      <c r="C332" s="17">
        <f>SUM(ÖNK!C332,ovi!C332)</f>
        <v>0</v>
      </c>
      <c r="D332" s="17">
        <f>SUM(ÖNK!D332,ovi!D332)</f>
        <v>0</v>
      </c>
      <c r="E332" s="235">
        <f>SUM(ÖNK!E332,ovi!E332)</f>
        <v>0</v>
      </c>
      <c r="F332" s="235">
        <f>SUM(ÖNK!F332,ovi!F332)</f>
        <v>0</v>
      </c>
    </row>
    <row r="333" spans="1:6" hidden="1" outlineLevel="1" x14ac:dyDescent="0.2">
      <c r="A333" s="15" t="s">
        <v>39</v>
      </c>
      <c r="B333" s="16" t="s">
        <v>603</v>
      </c>
      <c r="C333" s="17">
        <f>SUM(ÖNK!C333,ovi!C333)</f>
        <v>0</v>
      </c>
      <c r="D333" s="17">
        <f>SUM(ÖNK!D333,ovi!D333)</f>
        <v>0</v>
      </c>
      <c r="E333" s="235">
        <f>SUM(ÖNK!E333,ovi!E333)</f>
        <v>0</v>
      </c>
      <c r="F333" s="235">
        <f>SUM(ÖNK!F333,ovi!F333)</f>
        <v>0</v>
      </c>
    </row>
    <row r="334" spans="1:6" hidden="1" outlineLevel="1" x14ac:dyDescent="0.2">
      <c r="A334" s="15" t="s">
        <v>41</v>
      </c>
      <c r="B334" s="16" t="s">
        <v>604</v>
      </c>
      <c r="C334" s="17">
        <f>SUM(ÖNK!C334,ovi!C334)</f>
        <v>0</v>
      </c>
      <c r="D334" s="17">
        <f>SUM(ÖNK!D334,ovi!D334)</f>
        <v>0</v>
      </c>
      <c r="E334" s="235">
        <f>SUM(ÖNK!E334,ovi!E334)</f>
        <v>0</v>
      </c>
      <c r="F334" s="235">
        <f>SUM(ÖNK!F334,ovi!F334)</f>
        <v>0</v>
      </c>
    </row>
    <row r="335" spans="1:6" hidden="1" outlineLevel="1" x14ac:dyDescent="0.2">
      <c r="A335" s="15" t="s">
        <v>43</v>
      </c>
      <c r="B335" s="16" t="s">
        <v>605</v>
      </c>
      <c r="C335" s="17">
        <f>SUM(ÖNK!C335,ovi!C335)</f>
        <v>0</v>
      </c>
      <c r="D335" s="17">
        <f>SUM(ÖNK!D335,ovi!D335)</f>
        <v>0</v>
      </c>
      <c r="E335" s="235">
        <f>SUM(ÖNK!E335,ovi!E335)</f>
        <v>0</v>
      </c>
      <c r="F335" s="235">
        <f>SUM(ÖNK!F335,ovi!F335)</f>
        <v>0</v>
      </c>
    </row>
    <row r="336" spans="1:6" hidden="1" outlineLevel="1" x14ac:dyDescent="0.2">
      <c r="A336" s="15" t="s">
        <v>45</v>
      </c>
      <c r="B336" s="16" t="s">
        <v>606</v>
      </c>
      <c r="C336" s="17">
        <f>SUM(ÖNK!C336,ovi!C336)</f>
        <v>0</v>
      </c>
      <c r="D336" s="17">
        <f>SUM(ÖNK!D336,ovi!D336)</f>
        <v>0</v>
      </c>
      <c r="E336" s="235">
        <f>SUM(ÖNK!E336,ovi!E336)</f>
        <v>0</v>
      </c>
      <c r="F336" s="235">
        <f>SUM(ÖNK!F336,ovi!F336)</f>
        <v>0</v>
      </c>
    </row>
    <row r="337" spans="1:6" hidden="1" outlineLevel="1" x14ac:dyDescent="0.2">
      <c r="A337" s="15" t="s">
        <v>47</v>
      </c>
      <c r="B337" s="16" t="s">
        <v>607</v>
      </c>
      <c r="C337" s="17">
        <f>SUM(ÖNK!C337,ovi!C337)</f>
        <v>0</v>
      </c>
      <c r="D337" s="17">
        <f>SUM(ÖNK!D337,ovi!D337)</f>
        <v>0</v>
      </c>
      <c r="E337" s="235">
        <f>SUM(ÖNK!E337,ovi!E337)</f>
        <v>0</v>
      </c>
      <c r="F337" s="235">
        <f>SUM(ÖNK!F337,ovi!F337)</f>
        <v>0</v>
      </c>
    </row>
    <row r="338" spans="1:6" hidden="1" outlineLevel="1" x14ac:dyDescent="0.2">
      <c r="A338" s="15" t="s">
        <v>49</v>
      </c>
      <c r="B338" s="16" t="s">
        <v>608</v>
      </c>
      <c r="C338" s="17">
        <f>SUM(ÖNK!C338,ovi!C338)</f>
        <v>0</v>
      </c>
      <c r="D338" s="17">
        <f>SUM(ÖNK!D338,ovi!D338)</f>
        <v>0</v>
      </c>
      <c r="E338" s="235">
        <f>SUM(ÖNK!E338,ovi!E338)</f>
        <v>0</v>
      </c>
      <c r="F338" s="235">
        <f>SUM(ÖNK!F338,ovi!F338)</f>
        <v>0</v>
      </c>
    </row>
    <row r="339" spans="1:6" ht="25.5" hidden="1" outlineLevel="1" x14ac:dyDescent="0.2">
      <c r="A339" s="15" t="s">
        <v>51</v>
      </c>
      <c r="B339" s="16" t="s">
        <v>609</v>
      </c>
      <c r="C339" s="17">
        <f>SUM(ÖNK!C339,ovi!C339)</f>
        <v>0</v>
      </c>
      <c r="D339" s="17">
        <f>SUM(ÖNK!D339,ovi!D339)</f>
        <v>0</v>
      </c>
      <c r="E339" s="235">
        <f>SUM(ÖNK!E339,ovi!E339)</f>
        <v>0</v>
      </c>
      <c r="F339" s="235">
        <f>SUM(ÖNK!F339,ovi!F339)</f>
        <v>0</v>
      </c>
    </row>
    <row r="340" spans="1:6" hidden="1" outlineLevel="1" x14ac:dyDescent="0.2">
      <c r="A340" s="15" t="s">
        <v>53</v>
      </c>
      <c r="B340" s="16" t="s">
        <v>610</v>
      </c>
      <c r="C340" s="17">
        <f>SUM(ÖNK!C340,ovi!C340)</f>
        <v>0</v>
      </c>
      <c r="D340" s="17">
        <f>SUM(ÖNK!D340,ovi!D340)</f>
        <v>0</v>
      </c>
      <c r="E340" s="235">
        <f>SUM(ÖNK!E340,ovi!E340)</f>
        <v>0</v>
      </c>
      <c r="F340" s="235">
        <f>SUM(ÖNK!F340,ovi!F340)</f>
        <v>0</v>
      </c>
    </row>
    <row r="341" spans="1:6" hidden="1" outlineLevel="1" x14ac:dyDescent="0.2">
      <c r="A341" s="15" t="s">
        <v>55</v>
      </c>
      <c r="B341" s="16" t="s">
        <v>611</v>
      </c>
      <c r="C341" s="17">
        <f>SUM(ÖNK!C341,ovi!C341)</f>
        <v>0</v>
      </c>
      <c r="D341" s="17">
        <f>SUM(ÖNK!D341,ovi!D341)</f>
        <v>0</v>
      </c>
      <c r="E341" s="235">
        <f>SUM(ÖNK!E341,ovi!E341)</f>
        <v>0</v>
      </c>
      <c r="F341" s="235">
        <f>SUM(ÖNK!F341,ovi!F341)</f>
        <v>0</v>
      </c>
    </row>
    <row r="342" spans="1:6" ht="25.5" hidden="1" outlineLevel="1" x14ac:dyDescent="0.2">
      <c r="A342" s="15" t="s">
        <v>57</v>
      </c>
      <c r="B342" s="16" t="s">
        <v>612</v>
      </c>
      <c r="C342" s="17">
        <f>SUM(ÖNK!C342,ovi!C342)</f>
        <v>0</v>
      </c>
      <c r="D342" s="17">
        <f>SUM(ÖNK!D342,ovi!D342)</f>
        <v>0</v>
      </c>
      <c r="E342" s="235">
        <f>SUM(ÖNK!E342,ovi!E342)</f>
        <v>0</v>
      </c>
      <c r="F342" s="235">
        <f>SUM(ÖNK!F342,ovi!F342)</f>
        <v>0</v>
      </c>
    </row>
    <row r="343" spans="1:6" hidden="1" outlineLevel="1" x14ac:dyDescent="0.2">
      <c r="A343" s="15" t="s">
        <v>59</v>
      </c>
      <c r="B343" s="16" t="s">
        <v>613</v>
      </c>
      <c r="C343" s="17">
        <f>SUM(ÖNK!C343,ovi!C343)</f>
        <v>0</v>
      </c>
      <c r="D343" s="17">
        <f>SUM(ÖNK!D343,ovi!D343)</f>
        <v>0</v>
      </c>
      <c r="E343" s="235">
        <f>SUM(ÖNK!E343,ovi!E343)</f>
        <v>0</v>
      </c>
      <c r="F343" s="235">
        <f>SUM(ÖNK!F343,ovi!F343)</f>
        <v>0</v>
      </c>
    </row>
    <row r="344" spans="1:6" hidden="1" outlineLevel="1" x14ac:dyDescent="0.2">
      <c r="A344" s="15" t="s">
        <v>61</v>
      </c>
      <c r="B344" s="16" t="s">
        <v>614</v>
      </c>
      <c r="C344" s="17">
        <f>SUM(ÖNK!C344,ovi!C344)</f>
        <v>0</v>
      </c>
      <c r="D344" s="17">
        <f>SUM(ÖNK!D344,ovi!D344)</f>
        <v>0</v>
      </c>
      <c r="E344" s="235">
        <f>SUM(ÖNK!E344,ovi!E344)</f>
        <v>0</v>
      </c>
      <c r="F344" s="235">
        <f>SUM(ÖNK!F344,ovi!F344)</f>
        <v>0</v>
      </c>
    </row>
    <row r="345" spans="1:6" hidden="1" outlineLevel="1" x14ac:dyDescent="0.2">
      <c r="A345" s="15" t="s">
        <v>63</v>
      </c>
      <c r="B345" s="16" t="s">
        <v>615</v>
      </c>
      <c r="C345" s="17">
        <f>SUM(ÖNK!C345,ovi!C345)</f>
        <v>0</v>
      </c>
      <c r="D345" s="17">
        <f>SUM(ÖNK!D345,ovi!D345)</f>
        <v>0</v>
      </c>
      <c r="E345" s="235">
        <f>SUM(ÖNK!E345,ovi!E345)</f>
        <v>0</v>
      </c>
      <c r="F345" s="235">
        <f>SUM(ÖNK!F345,ovi!F345)</f>
        <v>0</v>
      </c>
    </row>
    <row r="346" spans="1:6" hidden="1" outlineLevel="1" x14ac:dyDescent="0.2">
      <c r="A346" s="15" t="s">
        <v>65</v>
      </c>
      <c r="B346" s="16" t="s">
        <v>616</v>
      </c>
      <c r="C346" s="17">
        <f>SUM(ÖNK!C346,ovi!C346)</f>
        <v>0</v>
      </c>
      <c r="D346" s="17">
        <f>SUM(ÖNK!D346,ovi!D346)</f>
        <v>0</v>
      </c>
      <c r="E346" s="235">
        <f>SUM(ÖNK!E346,ovi!E346)</f>
        <v>0</v>
      </c>
      <c r="F346" s="235">
        <f>SUM(ÖNK!F346,ovi!F346)</f>
        <v>0</v>
      </c>
    </row>
    <row r="347" spans="1:6" hidden="1" outlineLevel="1" x14ac:dyDescent="0.2">
      <c r="A347" s="15" t="s">
        <v>67</v>
      </c>
      <c r="B347" s="16" t="s">
        <v>617</v>
      </c>
      <c r="C347" s="17">
        <f>SUM(ÖNK!C347,ovi!C347)</f>
        <v>0</v>
      </c>
      <c r="D347" s="17">
        <f>SUM(ÖNK!D347,ovi!D347)</f>
        <v>0</v>
      </c>
      <c r="E347" s="235">
        <f>SUM(ÖNK!E347,ovi!E347)</f>
        <v>0</v>
      </c>
      <c r="F347" s="235">
        <f>SUM(ÖNK!F347,ovi!F347)</f>
        <v>0</v>
      </c>
    </row>
    <row r="348" spans="1:6" hidden="1" outlineLevel="1" x14ac:dyDescent="0.2">
      <c r="A348" s="15" t="s">
        <v>74</v>
      </c>
      <c r="B348" s="16" t="s">
        <v>618</v>
      </c>
      <c r="C348" s="17">
        <f>SUM(ÖNK!C348,ovi!C348)</f>
        <v>0</v>
      </c>
      <c r="D348" s="17">
        <f>SUM(ÖNK!D348,ovi!D348)</f>
        <v>0</v>
      </c>
      <c r="E348" s="235">
        <f>SUM(ÖNK!E348,ovi!E348)</f>
        <v>0</v>
      </c>
      <c r="F348" s="235">
        <f>SUM(ÖNK!F348,ovi!F348)</f>
        <v>0</v>
      </c>
    </row>
    <row r="349" spans="1:6" hidden="1" outlineLevel="1" x14ac:dyDescent="0.2">
      <c r="A349" s="15" t="s">
        <v>83</v>
      </c>
      <c r="B349" s="16" t="s">
        <v>619</v>
      </c>
      <c r="C349" s="17">
        <f>SUM(ÖNK!C349,ovi!C349)</f>
        <v>0</v>
      </c>
      <c r="D349" s="17">
        <f>SUM(ÖNK!D349,ovi!D349)</f>
        <v>0</v>
      </c>
      <c r="E349" s="235">
        <f>SUM(ÖNK!E349,ovi!E349)</f>
        <v>0</v>
      </c>
      <c r="F349" s="235">
        <f>SUM(ÖNK!F349,ovi!F349)</f>
        <v>0</v>
      </c>
    </row>
    <row r="350" spans="1:6" outlineLevel="1" x14ac:dyDescent="0.2">
      <c r="A350" s="15" t="s">
        <v>85</v>
      </c>
      <c r="B350" s="16" t="s">
        <v>620</v>
      </c>
      <c r="C350" s="17">
        <f>SUM(ÖNK!C350,ovi!C350)</f>
        <v>16000000</v>
      </c>
      <c r="D350" s="235">
        <f>SUM(ÖNK!D350,ovi!D350)</f>
        <v>16000000</v>
      </c>
      <c r="E350" s="235">
        <f>SUM(ÖNK!E350,ovi!E350)</f>
        <v>17474300</v>
      </c>
      <c r="F350" s="235">
        <f>SUM(ÖNK!F350,ovi!F350)</f>
        <v>20107</v>
      </c>
    </row>
    <row r="351" spans="1:6" hidden="1" outlineLevel="1" x14ac:dyDescent="0.2">
      <c r="A351" s="15" t="s">
        <v>87</v>
      </c>
      <c r="B351" s="16" t="s">
        <v>621</v>
      </c>
      <c r="C351" s="17">
        <f>SUM(ÖNK!C351,ovi!C351)</f>
        <v>0</v>
      </c>
      <c r="D351" s="17">
        <f>SUM(ÖNK!D351,ovi!D351)</f>
        <v>0</v>
      </c>
      <c r="E351" s="235">
        <f>SUM(ÖNK!E351,ovi!E351)</f>
        <v>0</v>
      </c>
      <c r="F351" s="235">
        <f>SUM(ÖNK!F351,ovi!F351)</f>
        <v>0</v>
      </c>
    </row>
    <row r="352" spans="1:6" outlineLevel="1" x14ac:dyDescent="0.2">
      <c r="A352" s="15" t="s">
        <v>92</v>
      </c>
      <c r="B352" s="16" t="s">
        <v>622</v>
      </c>
      <c r="C352" s="17">
        <f>SUM(ÖNK!C352,ovi!C352)</f>
        <v>0</v>
      </c>
      <c r="D352" s="17">
        <f>SUM(ÖNK!D352,ovi!D352)</f>
        <v>0</v>
      </c>
      <c r="E352" s="235">
        <f>SUM(ÖNK!E352,ovi!E352)</f>
        <v>0</v>
      </c>
      <c r="F352" s="235">
        <f>SUM(ÖNK!F352,ovi!F352)</f>
        <v>4107</v>
      </c>
    </row>
    <row r="353" spans="1:6" ht="25.5" hidden="1" outlineLevel="1" x14ac:dyDescent="0.2">
      <c r="A353" s="15" t="s">
        <v>96</v>
      </c>
      <c r="B353" s="16" t="s">
        <v>623</v>
      </c>
      <c r="C353" s="17">
        <f>SUM(ÖNK!C353,ovi!C353)</f>
        <v>0</v>
      </c>
      <c r="D353" s="17">
        <f>SUM(ÖNK!D353,ovi!D353)</f>
        <v>0</v>
      </c>
      <c r="E353" s="235">
        <f>SUM(ÖNK!E353,ovi!E353)</f>
        <v>0</v>
      </c>
      <c r="F353" s="235">
        <f>SUM(ÖNK!F353,ovi!F353)</f>
        <v>0</v>
      </c>
    </row>
    <row r="354" spans="1:6" hidden="1" outlineLevel="1" x14ac:dyDescent="0.2">
      <c r="A354" s="15" t="s">
        <v>98</v>
      </c>
      <c r="B354" s="16" t="s">
        <v>624</v>
      </c>
      <c r="C354" s="17">
        <f>SUM(ÖNK!C354,ovi!C354)</f>
        <v>0</v>
      </c>
      <c r="D354" s="17">
        <f>SUM(ÖNK!D354,ovi!D354)</f>
        <v>0</v>
      </c>
      <c r="E354" s="235">
        <f>SUM(ÖNK!E354,ovi!E354)</f>
        <v>0</v>
      </c>
      <c r="F354" s="235">
        <f>SUM(ÖNK!F354,ovi!F354)</f>
        <v>0</v>
      </c>
    </row>
    <row r="355" spans="1:6" outlineLevel="1" x14ac:dyDescent="0.2">
      <c r="A355" s="15" t="s">
        <v>100</v>
      </c>
      <c r="B355" s="16" t="s">
        <v>625</v>
      </c>
      <c r="C355" s="17">
        <f>SUM(ÖNK!C355,ovi!C355)</f>
        <v>16000000</v>
      </c>
      <c r="D355" s="235">
        <f>SUM(ÖNK!D355,ovi!D355)</f>
        <v>16000000</v>
      </c>
      <c r="E355" s="235">
        <f>SUM(ÖNK!E355,ovi!E355)</f>
        <v>17474300</v>
      </c>
      <c r="F355" s="235">
        <f>SUM(ÖNK!F355,ovi!F355)</f>
        <v>16000</v>
      </c>
    </row>
    <row r="356" spans="1:6" hidden="1" outlineLevel="1" x14ac:dyDescent="0.2">
      <c r="A356" s="15" t="s">
        <v>102</v>
      </c>
      <c r="B356" s="16" t="s">
        <v>626</v>
      </c>
      <c r="C356" s="17">
        <f>SUM(ÖNK!C356,ovi!C356)</f>
        <v>0</v>
      </c>
      <c r="D356" s="17">
        <f>SUM(ÖNK!D356,ovi!D356)</f>
        <v>0</v>
      </c>
      <c r="E356" s="235">
        <f>SUM(ÖNK!E356,ovi!E356)</f>
        <v>0</v>
      </c>
      <c r="F356" s="235">
        <f>SUM(ÖNK!F356,ovi!F356)</f>
        <v>0</v>
      </c>
    </row>
    <row r="357" spans="1:6" hidden="1" outlineLevel="1" x14ac:dyDescent="0.2">
      <c r="A357" s="15" t="s">
        <v>104</v>
      </c>
      <c r="B357" s="16" t="s">
        <v>627</v>
      </c>
      <c r="C357" s="17">
        <f>SUM(ÖNK!C357,ovi!C357)</f>
        <v>0</v>
      </c>
      <c r="D357" s="17">
        <f>SUM(ÖNK!D357,ovi!D357)</f>
        <v>0</v>
      </c>
      <c r="E357" s="235">
        <f>SUM(ÖNK!E357,ovi!E357)</f>
        <v>0</v>
      </c>
      <c r="F357" s="235">
        <f>SUM(ÖNK!F357,ovi!F357)</f>
        <v>0</v>
      </c>
    </row>
    <row r="358" spans="1:6" hidden="1" outlineLevel="1" x14ac:dyDescent="0.2">
      <c r="A358" s="15" t="s">
        <v>106</v>
      </c>
      <c r="B358" s="16" t="s">
        <v>628</v>
      </c>
      <c r="C358" s="17">
        <f>SUM(ÖNK!C358,ovi!C358)</f>
        <v>0</v>
      </c>
      <c r="D358" s="17">
        <f>SUM(ÖNK!D358,ovi!D358)</f>
        <v>0</v>
      </c>
      <c r="E358" s="235">
        <f>SUM(ÖNK!E358,ovi!E358)</f>
        <v>0</v>
      </c>
      <c r="F358" s="235">
        <f>SUM(ÖNK!F358,ovi!F358)</f>
        <v>0</v>
      </c>
    </row>
    <row r="359" spans="1:6" hidden="1" outlineLevel="1" x14ac:dyDescent="0.2">
      <c r="A359" s="15" t="s">
        <v>112</v>
      </c>
      <c r="B359" s="16" t="s">
        <v>629</v>
      </c>
      <c r="C359" s="17">
        <f>SUM(ÖNK!C359,ovi!C359)</f>
        <v>0</v>
      </c>
      <c r="D359" s="17">
        <f>SUM(ÖNK!D359,ovi!D359)</f>
        <v>0</v>
      </c>
      <c r="E359" s="235">
        <f>SUM(ÖNK!E359,ovi!E359)</f>
        <v>0</v>
      </c>
      <c r="F359" s="235">
        <f>SUM(ÖNK!F359,ovi!F359)</f>
        <v>0</v>
      </c>
    </row>
    <row r="360" spans="1:6" hidden="1" outlineLevel="1" x14ac:dyDescent="0.2">
      <c r="A360" s="15" t="s">
        <v>114</v>
      </c>
      <c r="B360" s="16" t="s">
        <v>630</v>
      </c>
      <c r="C360" s="17">
        <f>SUM(ÖNK!C360,ovi!C360)</f>
        <v>0</v>
      </c>
      <c r="D360" s="17">
        <f>SUM(ÖNK!D360,ovi!D360)</f>
        <v>0</v>
      </c>
      <c r="E360" s="235">
        <f>SUM(ÖNK!E360,ovi!E360)</f>
        <v>0</v>
      </c>
      <c r="F360" s="235">
        <f>SUM(ÖNK!F360,ovi!F360)</f>
        <v>0</v>
      </c>
    </row>
    <row r="361" spans="1:6" s="32" customFormat="1" ht="22.5" customHeight="1" collapsed="1" x14ac:dyDescent="0.2">
      <c r="A361" s="30" t="s">
        <v>116</v>
      </c>
      <c r="B361" s="186" t="s">
        <v>631</v>
      </c>
      <c r="C361" s="187">
        <f>SUM(ÖNK!C361,ovi!C361)</f>
        <v>89706256</v>
      </c>
      <c r="D361" s="283">
        <f>SUM(ÖNK!D361,ovi!D361)</f>
        <v>89706256</v>
      </c>
      <c r="E361" s="283">
        <f>SUM(ÖNK!E361,ovi!E361)</f>
        <v>91823191</v>
      </c>
      <c r="F361" s="283">
        <f>SUM(ÖNK!F361,ovi!F361)</f>
        <v>103847</v>
      </c>
    </row>
    <row r="362" spans="1:6" ht="12.75" hidden="1" customHeight="1" outlineLevel="1" x14ac:dyDescent="0.2">
      <c r="A362" s="15" t="s">
        <v>121</v>
      </c>
      <c r="B362" s="16" t="s">
        <v>632</v>
      </c>
      <c r="C362" s="17">
        <f>SUM(ÖNK!C362,ovi!C362)</f>
        <v>0</v>
      </c>
      <c r="D362" s="17">
        <f>SUM(ÖNK!D362,ovi!D362)</f>
        <v>0</v>
      </c>
      <c r="E362" s="235">
        <f>SUM(ÖNK!E362,ovi!E362)</f>
        <v>0</v>
      </c>
      <c r="F362" s="235">
        <f>SUM(ÖNK!F362,ovi!F362)</f>
        <v>0</v>
      </c>
    </row>
    <row r="363" spans="1:6" ht="25.5" hidden="1" outlineLevel="1" x14ac:dyDescent="0.2">
      <c r="A363" s="15" t="s">
        <v>131</v>
      </c>
      <c r="B363" s="16" t="s">
        <v>633</v>
      </c>
      <c r="C363" s="17">
        <f>SUM(ÖNK!C363,ovi!C363)</f>
        <v>0</v>
      </c>
      <c r="D363" s="17">
        <f>SUM(ÖNK!D363,ovi!D363)</f>
        <v>0</v>
      </c>
      <c r="E363" s="235">
        <f>SUM(ÖNK!E363,ovi!E363)</f>
        <v>0</v>
      </c>
      <c r="F363" s="235">
        <f>SUM(ÖNK!F363,ovi!F363)</f>
        <v>0</v>
      </c>
    </row>
    <row r="364" spans="1:6" ht="25.5" hidden="1" outlineLevel="1" x14ac:dyDescent="0.2">
      <c r="A364" s="15" t="s">
        <v>133</v>
      </c>
      <c r="B364" s="16" t="s">
        <v>634</v>
      </c>
      <c r="C364" s="17">
        <f>SUM(ÖNK!C364,ovi!C364)</f>
        <v>0</v>
      </c>
      <c r="D364" s="17">
        <f>SUM(ÖNK!D364,ovi!D364)</f>
        <v>0</v>
      </c>
      <c r="E364" s="235">
        <f>SUM(ÖNK!E364,ovi!E364)</f>
        <v>0</v>
      </c>
      <c r="F364" s="235">
        <f>SUM(ÖNK!F364,ovi!F364)</f>
        <v>0</v>
      </c>
    </row>
    <row r="365" spans="1:6" hidden="1" outlineLevel="1" x14ac:dyDescent="0.2">
      <c r="A365" s="15" t="s">
        <v>135</v>
      </c>
      <c r="B365" s="16" t="s">
        <v>635</v>
      </c>
      <c r="C365" s="17">
        <f>SUM(ÖNK!C365,ovi!C365)</f>
        <v>0</v>
      </c>
      <c r="D365" s="17">
        <f>SUM(ÖNK!D365,ovi!D365)</f>
        <v>0</v>
      </c>
      <c r="E365" s="235">
        <f>SUM(ÖNK!E365,ovi!E365)</f>
        <v>0</v>
      </c>
      <c r="F365" s="235">
        <f>SUM(ÖNK!F365,ovi!F365)</f>
        <v>0</v>
      </c>
    </row>
    <row r="366" spans="1:6" hidden="1" outlineLevel="1" x14ac:dyDescent="0.2">
      <c r="A366" s="15" t="s">
        <v>141</v>
      </c>
      <c r="B366" s="16" t="s">
        <v>636</v>
      </c>
      <c r="C366" s="17">
        <f>SUM(ÖNK!C366,ovi!C366)</f>
        <v>0</v>
      </c>
      <c r="D366" s="17">
        <f>SUM(ÖNK!D366,ovi!D366)</f>
        <v>0</v>
      </c>
      <c r="E366" s="235">
        <f>SUM(ÖNK!E366,ovi!E366)</f>
        <v>0</v>
      </c>
      <c r="F366" s="235">
        <f>SUM(ÖNK!F366,ovi!F366)</f>
        <v>0</v>
      </c>
    </row>
    <row r="367" spans="1:6" ht="25.5" hidden="1" outlineLevel="1" x14ac:dyDescent="0.2">
      <c r="A367" s="15" t="s">
        <v>143</v>
      </c>
      <c r="B367" s="16" t="s">
        <v>637</v>
      </c>
      <c r="C367" s="17">
        <f>SUM(ÖNK!C367,ovi!C367)</f>
        <v>0</v>
      </c>
      <c r="D367" s="17">
        <f>SUM(ÖNK!D367,ovi!D367)</f>
        <v>0</v>
      </c>
      <c r="E367" s="235">
        <f>SUM(ÖNK!E367,ovi!E367)</f>
        <v>0</v>
      </c>
      <c r="F367" s="235">
        <f>SUM(ÖNK!F367,ovi!F367)</f>
        <v>0</v>
      </c>
    </row>
    <row r="368" spans="1:6" hidden="1" outlineLevel="1" x14ac:dyDescent="0.2">
      <c r="A368" s="15" t="s">
        <v>145</v>
      </c>
      <c r="B368" s="16" t="s">
        <v>638</v>
      </c>
      <c r="C368" s="17">
        <f>SUM(ÖNK!C368,ovi!C368)</f>
        <v>0</v>
      </c>
      <c r="D368" s="17">
        <f>SUM(ÖNK!D368,ovi!D368)</f>
        <v>0</v>
      </c>
      <c r="E368" s="235">
        <f>SUM(ÖNK!E368,ovi!E368)</f>
        <v>0</v>
      </c>
      <c r="F368" s="235">
        <f>SUM(ÖNK!F368,ovi!F368)</f>
        <v>0</v>
      </c>
    </row>
    <row r="369" spans="1:6" hidden="1" outlineLevel="1" x14ac:dyDescent="0.2">
      <c r="A369" s="15" t="s">
        <v>147</v>
      </c>
      <c r="B369" s="16" t="s">
        <v>639</v>
      </c>
      <c r="C369" s="17">
        <f>SUM(ÖNK!C369,ovi!C369)</f>
        <v>0</v>
      </c>
      <c r="D369" s="17">
        <f>SUM(ÖNK!D369,ovi!D369)</f>
        <v>0</v>
      </c>
      <c r="E369" s="235">
        <f>SUM(ÖNK!E369,ovi!E369)</f>
        <v>0</v>
      </c>
      <c r="F369" s="235">
        <f>SUM(ÖNK!F369,ovi!F369)</f>
        <v>0</v>
      </c>
    </row>
    <row r="370" spans="1:6" hidden="1" outlineLevel="1" x14ac:dyDescent="0.2">
      <c r="A370" s="15" t="s">
        <v>149</v>
      </c>
      <c r="B370" s="16" t="s">
        <v>640</v>
      </c>
      <c r="C370" s="17">
        <f>SUM(ÖNK!C370,ovi!C370)</f>
        <v>0</v>
      </c>
      <c r="D370" s="17">
        <f>SUM(ÖNK!D370,ovi!D370)</f>
        <v>0</v>
      </c>
      <c r="E370" s="235">
        <f>SUM(ÖNK!E370,ovi!E370)</f>
        <v>0</v>
      </c>
      <c r="F370" s="235">
        <f>SUM(ÖNK!F370,ovi!F370)</f>
        <v>0</v>
      </c>
    </row>
    <row r="371" spans="1:6" hidden="1" outlineLevel="1" x14ac:dyDescent="0.2">
      <c r="A371" s="15" t="s">
        <v>151</v>
      </c>
      <c r="B371" s="16" t="s">
        <v>641</v>
      </c>
      <c r="C371" s="17">
        <f>SUM(ÖNK!C371,ovi!C371)</f>
        <v>0</v>
      </c>
      <c r="D371" s="17">
        <f>SUM(ÖNK!D371,ovi!D371)</f>
        <v>0</v>
      </c>
      <c r="E371" s="235">
        <f>SUM(ÖNK!E371,ovi!E371)</f>
        <v>0</v>
      </c>
      <c r="F371" s="235">
        <f>SUM(ÖNK!F371,ovi!F371)</f>
        <v>0</v>
      </c>
    </row>
    <row r="372" spans="1:6" hidden="1" outlineLevel="1" x14ac:dyDescent="0.2">
      <c r="A372" s="15" t="s">
        <v>153</v>
      </c>
      <c r="B372" s="16" t="s">
        <v>642</v>
      </c>
      <c r="C372" s="17">
        <f>SUM(ÖNK!C372,ovi!C372)</f>
        <v>0</v>
      </c>
      <c r="D372" s="17">
        <f>SUM(ÖNK!D372,ovi!D372)</f>
        <v>0</v>
      </c>
      <c r="E372" s="235">
        <f>SUM(ÖNK!E372,ovi!E372)</f>
        <v>0</v>
      </c>
      <c r="F372" s="235">
        <f>SUM(ÖNK!F372,ovi!F372)</f>
        <v>0</v>
      </c>
    </row>
    <row r="373" spans="1:6" hidden="1" outlineLevel="1" x14ac:dyDescent="0.2">
      <c r="A373" s="15" t="s">
        <v>155</v>
      </c>
      <c r="B373" s="16" t="s">
        <v>643</v>
      </c>
      <c r="C373" s="17">
        <f>SUM(ÖNK!C373,ovi!C373)</f>
        <v>0</v>
      </c>
      <c r="D373" s="17">
        <f>SUM(ÖNK!D373,ovi!D373)</f>
        <v>0</v>
      </c>
      <c r="E373" s="235">
        <f>SUM(ÖNK!E373,ovi!E373)</f>
        <v>0</v>
      </c>
      <c r="F373" s="235">
        <f>SUM(ÖNK!F373,ovi!F373)</f>
        <v>0</v>
      </c>
    </row>
    <row r="374" spans="1:6" hidden="1" outlineLevel="1" x14ac:dyDescent="0.2">
      <c r="A374" s="15" t="s">
        <v>157</v>
      </c>
      <c r="B374" s="16" t="s">
        <v>644</v>
      </c>
      <c r="C374" s="17">
        <f>SUM(ÖNK!C374,ovi!C374)</f>
        <v>0</v>
      </c>
      <c r="D374" s="17">
        <f>SUM(ÖNK!D374,ovi!D374)</f>
        <v>0</v>
      </c>
      <c r="E374" s="235">
        <f>SUM(ÖNK!E374,ovi!E374)</f>
        <v>0</v>
      </c>
      <c r="F374" s="235">
        <f>SUM(ÖNK!F374,ovi!F374)</f>
        <v>0</v>
      </c>
    </row>
    <row r="375" spans="1:6" ht="25.5" hidden="1" outlineLevel="1" x14ac:dyDescent="0.2">
      <c r="A375" s="15" t="s">
        <v>159</v>
      </c>
      <c r="B375" s="16" t="s">
        <v>645</v>
      </c>
      <c r="C375" s="17">
        <f>SUM(ÖNK!C375,ovi!C375)</f>
        <v>0</v>
      </c>
      <c r="D375" s="17">
        <f>SUM(ÖNK!D375,ovi!D375)</f>
        <v>0</v>
      </c>
      <c r="E375" s="235">
        <f>SUM(ÖNK!E375,ovi!E375)</f>
        <v>0</v>
      </c>
      <c r="F375" s="235">
        <f>SUM(ÖNK!F375,ovi!F375)</f>
        <v>0</v>
      </c>
    </row>
    <row r="376" spans="1:6" hidden="1" outlineLevel="1" x14ac:dyDescent="0.2">
      <c r="A376" s="15" t="s">
        <v>161</v>
      </c>
      <c r="B376" s="16" t="s">
        <v>646</v>
      </c>
      <c r="C376" s="17">
        <f>SUM(ÖNK!C376,ovi!C376)</f>
        <v>0</v>
      </c>
      <c r="D376" s="17">
        <f>SUM(ÖNK!D376,ovi!D376)</f>
        <v>0</v>
      </c>
      <c r="E376" s="235">
        <f>SUM(ÖNK!E376,ovi!E376)</f>
        <v>0</v>
      </c>
      <c r="F376" s="235">
        <f>SUM(ÖNK!F376,ovi!F376)</f>
        <v>0</v>
      </c>
    </row>
    <row r="377" spans="1:6" hidden="1" outlineLevel="1" x14ac:dyDescent="0.2">
      <c r="A377" s="15" t="s">
        <v>165</v>
      </c>
      <c r="B377" s="16" t="s">
        <v>647</v>
      </c>
      <c r="C377" s="17">
        <f>SUM(ÖNK!C377,ovi!C377)</f>
        <v>0</v>
      </c>
      <c r="D377" s="17">
        <f>SUM(ÖNK!D377,ovi!D377)</f>
        <v>0</v>
      </c>
      <c r="E377" s="235">
        <f>SUM(ÖNK!E377,ovi!E377)</f>
        <v>0</v>
      </c>
      <c r="F377" s="235">
        <f>SUM(ÖNK!F377,ovi!F377)</f>
        <v>0</v>
      </c>
    </row>
    <row r="378" spans="1:6" ht="25.5" hidden="1" outlineLevel="1" x14ac:dyDescent="0.2">
      <c r="A378" s="15" t="s">
        <v>167</v>
      </c>
      <c r="B378" s="16" t="s">
        <v>648</v>
      </c>
      <c r="C378" s="17">
        <f>SUM(ÖNK!C378,ovi!C378)</f>
        <v>0</v>
      </c>
      <c r="D378" s="17">
        <f>SUM(ÖNK!D378,ovi!D378)</f>
        <v>0</v>
      </c>
      <c r="E378" s="235">
        <f>SUM(ÖNK!E378,ovi!E378)</f>
        <v>0</v>
      </c>
      <c r="F378" s="235">
        <f>SUM(ÖNK!F378,ovi!F378)</f>
        <v>0</v>
      </c>
    </row>
    <row r="379" spans="1:6" hidden="1" outlineLevel="1" x14ac:dyDescent="0.2">
      <c r="A379" s="15" t="s">
        <v>169</v>
      </c>
      <c r="B379" s="16" t="s">
        <v>649</v>
      </c>
      <c r="C379" s="17">
        <f>SUM(ÖNK!C379,ovi!C379)</f>
        <v>0</v>
      </c>
      <c r="D379" s="17">
        <f>SUM(ÖNK!D379,ovi!D379)</f>
        <v>0</v>
      </c>
      <c r="E379" s="235">
        <f>SUM(ÖNK!E379,ovi!E379)</f>
        <v>0</v>
      </c>
      <c r="F379" s="235">
        <f>SUM(ÖNK!F379,ovi!F379)</f>
        <v>0</v>
      </c>
    </row>
    <row r="380" spans="1:6" hidden="1" outlineLevel="1" x14ac:dyDescent="0.2">
      <c r="A380" s="15" t="s">
        <v>171</v>
      </c>
      <c r="B380" s="16" t="s">
        <v>650</v>
      </c>
      <c r="C380" s="17">
        <f>SUM(ÖNK!C380,ovi!C380)</f>
        <v>0</v>
      </c>
      <c r="D380" s="17">
        <f>SUM(ÖNK!D380,ovi!D380)</f>
        <v>0</v>
      </c>
      <c r="E380" s="235">
        <f>SUM(ÖNK!E380,ovi!E380)</f>
        <v>0</v>
      </c>
      <c r="F380" s="235">
        <f>SUM(ÖNK!F380,ovi!F380)</f>
        <v>0</v>
      </c>
    </row>
    <row r="381" spans="1:6" hidden="1" outlineLevel="1" x14ac:dyDescent="0.2">
      <c r="A381" s="15" t="s">
        <v>173</v>
      </c>
      <c r="B381" s="16" t="s">
        <v>651</v>
      </c>
      <c r="C381" s="17">
        <f>SUM(ÖNK!C381,ovi!C381)</f>
        <v>0</v>
      </c>
      <c r="D381" s="17">
        <f>SUM(ÖNK!D381,ovi!D381)</f>
        <v>0</v>
      </c>
      <c r="E381" s="235">
        <f>SUM(ÖNK!E381,ovi!E381)</f>
        <v>0</v>
      </c>
      <c r="F381" s="235">
        <f>SUM(ÖNK!F381,ovi!F381)</f>
        <v>0</v>
      </c>
    </row>
    <row r="382" spans="1:6" hidden="1" outlineLevel="1" x14ac:dyDescent="0.2">
      <c r="A382" s="15" t="s">
        <v>175</v>
      </c>
      <c r="B382" s="16" t="s">
        <v>652</v>
      </c>
      <c r="C382" s="17">
        <f>SUM(ÖNK!C382,ovi!C382)</f>
        <v>0</v>
      </c>
      <c r="D382" s="17">
        <f>SUM(ÖNK!D382,ovi!D382)</f>
        <v>0</v>
      </c>
      <c r="E382" s="235">
        <f>SUM(ÖNK!E382,ovi!E382)</f>
        <v>0</v>
      </c>
      <c r="F382" s="235">
        <f>SUM(ÖNK!F382,ovi!F382)</f>
        <v>0</v>
      </c>
    </row>
    <row r="383" spans="1:6" hidden="1" outlineLevel="1" x14ac:dyDescent="0.2">
      <c r="A383" s="15" t="s">
        <v>177</v>
      </c>
      <c r="B383" s="16" t="s">
        <v>653</v>
      </c>
      <c r="C383" s="17">
        <f>SUM(ÖNK!C383,ovi!C383)</f>
        <v>0</v>
      </c>
      <c r="D383" s="17">
        <f>SUM(ÖNK!D383,ovi!D383)</f>
        <v>0</v>
      </c>
      <c r="E383" s="235">
        <f>SUM(ÖNK!E383,ovi!E383)</f>
        <v>0</v>
      </c>
      <c r="F383" s="235">
        <f>SUM(ÖNK!F383,ovi!F383)</f>
        <v>0</v>
      </c>
    </row>
    <row r="384" spans="1:6" hidden="1" outlineLevel="1" x14ac:dyDescent="0.2">
      <c r="A384" s="15" t="s">
        <v>179</v>
      </c>
      <c r="B384" s="16" t="s">
        <v>654</v>
      </c>
      <c r="C384" s="17">
        <f>SUM(ÖNK!C384,ovi!C384)</f>
        <v>0</v>
      </c>
      <c r="D384" s="17">
        <f>SUM(ÖNK!D384,ovi!D384)</f>
        <v>0</v>
      </c>
      <c r="E384" s="235">
        <f>SUM(ÖNK!E384,ovi!E384)</f>
        <v>0</v>
      </c>
      <c r="F384" s="235">
        <f>SUM(ÖNK!F384,ovi!F384)</f>
        <v>0</v>
      </c>
    </row>
    <row r="385" spans="1:6" hidden="1" outlineLevel="1" x14ac:dyDescent="0.2">
      <c r="A385" s="15" t="s">
        <v>181</v>
      </c>
      <c r="B385" s="16" t="s">
        <v>655</v>
      </c>
      <c r="C385" s="17">
        <f>SUM(ÖNK!C385,ovi!C385)</f>
        <v>0</v>
      </c>
      <c r="D385" s="17">
        <f>SUM(ÖNK!D385,ovi!D385)</f>
        <v>0</v>
      </c>
      <c r="E385" s="235">
        <f>SUM(ÖNK!E385,ovi!E385)</f>
        <v>0</v>
      </c>
      <c r="F385" s="235">
        <f>SUM(ÖNK!F385,ovi!F385)</f>
        <v>0</v>
      </c>
    </row>
    <row r="386" spans="1:6" ht="25.5" hidden="1" outlineLevel="1" x14ac:dyDescent="0.2">
      <c r="A386" s="15" t="s">
        <v>183</v>
      </c>
      <c r="B386" s="16" t="s">
        <v>656</v>
      </c>
      <c r="C386" s="17">
        <f>SUM(ÖNK!C386,ovi!C386)</f>
        <v>0</v>
      </c>
      <c r="D386" s="235">
        <f>SUM(ÖNK!D386,ovi!D386)</f>
        <v>0</v>
      </c>
      <c r="E386" s="235">
        <f>SUM(ÖNK!E386,ovi!E386)</f>
        <v>44043126</v>
      </c>
      <c r="F386" s="235">
        <f>SUM(ÖNK!F386,ovi!F386)</f>
        <v>0</v>
      </c>
    </row>
    <row r="387" spans="1:6" hidden="1" outlineLevel="1" x14ac:dyDescent="0.2">
      <c r="A387" s="15" t="s">
        <v>185</v>
      </c>
      <c r="B387" s="16" t="s">
        <v>657</v>
      </c>
      <c r="C387" s="17">
        <f>SUM(ÖNK!C387,ovi!C387)</f>
        <v>0</v>
      </c>
      <c r="D387" s="17">
        <f>SUM(ÖNK!D387,ovi!D387)</f>
        <v>0</v>
      </c>
      <c r="E387" s="235">
        <f>SUM(ÖNK!E387,ovi!E387)</f>
        <v>44043126</v>
      </c>
      <c r="F387" s="235">
        <f>SUM(ÖNK!F387,ovi!F387)</f>
        <v>0</v>
      </c>
    </row>
    <row r="388" spans="1:6" hidden="1" outlineLevel="1" x14ac:dyDescent="0.2">
      <c r="A388" s="15" t="s">
        <v>187</v>
      </c>
      <c r="B388" s="16" t="s">
        <v>658</v>
      </c>
      <c r="C388" s="17">
        <f>SUM(ÖNK!C388,ovi!C388)</f>
        <v>0</v>
      </c>
      <c r="D388" s="17">
        <f>SUM(ÖNK!D388,ovi!D388)</f>
        <v>0</v>
      </c>
      <c r="E388" s="235">
        <f>SUM(ÖNK!E388,ovi!E388)</f>
        <v>0</v>
      </c>
      <c r="F388" s="235">
        <f>SUM(ÖNK!F388,ovi!F388)</f>
        <v>0</v>
      </c>
    </row>
    <row r="389" spans="1:6" ht="25.5" hidden="1" outlineLevel="1" x14ac:dyDescent="0.2">
      <c r="A389" s="15" t="s">
        <v>189</v>
      </c>
      <c r="B389" s="16" t="s">
        <v>659</v>
      </c>
      <c r="C389" s="17">
        <f>SUM(ÖNK!C389,ovi!C389)</f>
        <v>0</v>
      </c>
      <c r="D389" s="17">
        <f>SUM(ÖNK!D389,ovi!D389)</f>
        <v>0</v>
      </c>
      <c r="E389" s="235">
        <f>SUM(ÖNK!E389,ovi!E389)</f>
        <v>0</v>
      </c>
      <c r="F389" s="235">
        <f>SUM(ÖNK!F389,ovi!F389)</f>
        <v>0</v>
      </c>
    </row>
    <row r="390" spans="1:6" hidden="1" outlineLevel="1" x14ac:dyDescent="0.2">
      <c r="A390" s="15" t="s">
        <v>191</v>
      </c>
      <c r="B390" s="16" t="s">
        <v>660</v>
      </c>
      <c r="C390" s="17">
        <f>SUM(ÖNK!C390,ovi!C390)</f>
        <v>0</v>
      </c>
      <c r="D390" s="17">
        <f>SUM(ÖNK!D390,ovi!D390)</f>
        <v>0</v>
      </c>
      <c r="E390" s="235">
        <f>SUM(ÖNK!E390,ovi!E390)</f>
        <v>0</v>
      </c>
      <c r="F390" s="235">
        <f>SUM(ÖNK!F390,ovi!F390)</f>
        <v>0</v>
      </c>
    </row>
    <row r="391" spans="1:6" hidden="1" outlineLevel="1" x14ac:dyDescent="0.2">
      <c r="A391" s="15" t="s">
        <v>193</v>
      </c>
      <c r="B391" s="16" t="s">
        <v>661</v>
      </c>
      <c r="C391" s="17">
        <f>SUM(ÖNK!C391,ovi!C391)</f>
        <v>0</v>
      </c>
      <c r="D391" s="17">
        <f>SUM(ÖNK!D391,ovi!D391)</f>
        <v>0</v>
      </c>
      <c r="E391" s="235">
        <f>SUM(ÖNK!E391,ovi!E391)</f>
        <v>0</v>
      </c>
      <c r="F391" s="235">
        <f>SUM(ÖNK!F391,ovi!F391)</f>
        <v>0</v>
      </c>
    </row>
    <row r="392" spans="1:6" hidden="1" outlineLevel="1" x14ac:dyDescent="0.2">
      <c r="A392" s="15" t="s">
        <v>195</v>
      </c>
      <c r="B392" s="16" t="s">
        <v>662</v>
      </c>
      <c r="C392" s="17">
        <f>SUM(ÖNK!C392,ovi!C392)</f>
        <v>0</v>
      </c>
      <c r="D392" s="17">
        <f>SUM(ÖNK!D392,ovi!D392)</f>
        <v>0</v>
      </c>
      <c r="E392" s="235">
        <f>SUM(ÖNK!E392,ovi!E392)</f>
        <v>0</v>
      </c>
      <c r="F392" s="235">
        <f>SUM(ÖNK!F392,ovi!F392)</f>
        <v>0</v>
      </c>
    </row>
    <row r="393" spans="1:6" hidden="1" outlineLevel="1" x14ac:dyDescent="0.2">
      <c r="A393" s="15" t="s">
        <v>197</v>
      </c>
      <c r="B393" s="16" t="s">
        <v>663</v>
      </c>
      <c r="C393" s="17">
        <f>SUM(ÖNK!C393,ovi!C393)</f>
        <v>0</v>
      </c>
      <c r="D393" s="17">
        <f>SUM(ÖNK!D393,ovi!D393)</f>
        <v>0</v>
      </c>
      <c r="E393" s="235">
        <f>SUM(ÖNK!E393,ovi!E393)</f>
        <v>0</v>
      </c>
      <c r="F393" s="235">
        <f>SUM(ÖNK!F393,ovi!F393)</f>
        <v>0</v>
      </c>
    </row>
    <row r="394" spans="1:6" hidden="1" outlineLevel="1" x14ac:dyDescent="0.2">
      <c r="A394" s="15" t="s">
        <v>199</v>
      </c>
      <c r="B394" s="16" t="s">
        <v>664</v>
      </c>
      <c r="C394" s="17">
        <f>SUM(ÖNK!C394,ovi!C394)</f>
        <v>0</v>
      </c>
      <c r="D394" s="17">
        <f>SUM(ÖNK!D394,ovi!D394)</f>
        <v>0</v>
      </c>
      <c r="E394" s="235">
        <f>SUM(ÖNK!E394,ovi!E394)</f>
        <v>0</v>
      </c>
      <c r="F394" s="235">
        <f>SUM(ÖNK!F394,ovi!F394)</f>
        <v>0</v>
      </c>
    </row>
    <row r="395" spans="1:6" hidden="1" outlineLevel="1" x14ac:dyDescent="0.2">
      <c r="A395" s="15" t="s">
        <v>201</v>
      </c>
      <c r="B395" s="16" t="s">
        <v>665</v>
      </c>
      <c r="C395" s="17">
        <f>SUM(ÖNK!C395,ovi!C395)</f>
        <v>0</v>
      </c>
      <c r="D395" s="17">
        <f>SUM(ÖNK!D395,ovi!D395)</f>
        <v>0</v>
      </c>
      <c r="E395" s="235">
        <f>SUM(ÖNK!E395,ovi!E395)</f>
        <v>0</v>
      </c>
      <c r="F395" s="235">
        <f>SUM(ÖNK!F395,ovi!F395)</f>
        <v>0</v>
      </c>
    </row>
    <row r="396" spans="1:6" hidden="1" outlineLevel="1" x14ac:dyDescent="0.2">
      <c r="A396" s="15" t="s">
        <v>203</v>
      </c>
      <c r="B396" s="16" t="s">
        <v>666</v>
      </c>
      <c r="C396" s="17">
        <f>SUM(ÖNK!C396,ovi!C396)</f>
        <v>0</v>
      </c>
      <c r="D396" s="17">
        <f>SUM(ÖNK!D396,ovi!D396)</f>
        <v>0</v>
      </c>
      <c r="E396" s="235">
        <f>SUM(ÖNK!E396,ovi!E396)</f>
        <v>0</v>
      </c>
      <c r="F396" s="235">
        <f>SUM(ÖNK!F396,ovi!F396)</f>
        <v>0</v>
      </c>
    </row>
    <row r="397" spans="1:6" s="35" customFormat="1" ht="22.5" hidden="1" customHeight="1" collapsed="1" x14ac:dyDescent="0.2">
      <c r="A397" s="208" t="s">
        <v>205</v>
      </c>
      <c r="B397" s="188" t="s">
        <v>667</v>
      </c>
      <c r="C397" s="187">
        <f>SUM(ÖNK!C397,ovi!C397)</f>
        <v>0</v>
      </c>
      <c r="D397" s="283">
        <f>SUM(ÖNK!D397,ovi!D397)</f>
        <v>0</v>
      </c>
      <c r="E397" s="283">
        <f>SUM(ÖNK!E397,ovi!E397)</f>
        <v>44043126</v>
      </c>
      <c r="F397" s="235">
        <f>SUM(ÖNK!F397,ovi!F397)</f>
        <v>0</v>
      </c>
    </row>
    <row r="398" spans="1:6" hidden="1" x14ac:dyDescent="0.2">
      <c r="A398" s="15" t="s">
        <v>207</v>
      </c>
      <c r="B398" s="16" t="s">
        <v>668</v>
      </c>
      <c r="C398" s="17">
        <f>SUM(ÖNK!C398,ovi!C398)</f>
        <v>0</v>
      </c>
      <c r="D398" s="17">
        <f>SUM(ÖNK!D398,ovi!D398)</f>
        <v>0</v>
      </c>
      <c r="E398" s="235">
        <f>SUM(ÖNK!E398,ovi!E398)</f>
        <v>0</v>
      </c>
      <c r="F398" s="235">
        <f>SUM(ÖNK!F398,ovi!F398)</f>
        <v>0</v>
      </c>
    </row>
    <row r="399" spans="1:6" hidden="1" x14ac:dyDescent="0.2">
      <c r="A399" s="15" t="s">
        <v>209</v>
      </c>
      <c r="B399" s="16" t="s">
        <v>669</v>
      </c>
      <c r="C399" s="17">
        <f>SUM(ÖNK!C399,ovi!C399)</f>
        <v>0</v>
      </c>
      <c r="D399" s="17">
        <f>SUM(ÖNK!D399,ovi!D399)</f>
        <v>0</v>
      </c>
      <c r="E399" s="235">
        <f>SUM(ÖNK!E399,ovi!E399)</f>
        <v>0</v>
      </c>
      <c r="F399" s="235">
        <f>SUM(ÖNK!F399,ovi!F399)</f>
        <v>0</v>
      </c>
    </row>
    <row r="400" spans="1:6" ht="25.5" hidden="1" x14ac:dyDescent="0.2">
      <c r="A400" s="15" t="s">
        <v>211</v>
      </c>
      <c r="B400" s="16" t="s">
        <v>670</v>
      </c>
      <c r="C400" s="17">
        <f>SUM(ÖNK!C400,ovi!C400)</f>
        <v>0</v>
      </c>
      <c r="D400" s="17">
        <f>SUM(ÖNK!D400,ovi!D400)</f>
        <v>0</v>
      </c>
      <c r="E400" s="235">
        <f>SUM(ÖNK!E400,ovi!E400)</f>
        <v>0</v>
      </c>
      <c r="F400" s="235">
        <f>SUM(ÖNK!F400,ovi!F400)</f>
        <v>0</v>
      </c>
    </row>
    <row r="401" spans="1:6" hidden="1" x14ac:dyDescent="0.2">
      <c r="A401" s="15" t="s">
        <v>213</v>
      </c>
      <c r="B401" s="16" t="s">
        <v>671</v>
      </c>
      <c r="C401" s="17">
        <f>SUM(ÖNK!C401,ovi!C401)</f>
        <v>0</v>
      </c>
      <c r="D401" s="17">
        <f>SUM(ÖNK!D401,ovi!D401)</f>
        <v>0</v>
      </c>
      <c r="E401" s="235">
        <f>SUM(ÖNK!E401,ovi!E401)</f>
        <v>0</v>
      </c>
      <c r="F401" s="235">
        <f>SUM(ÖNK!F401,ovi!F401)</f>
        <v>0</v>
      </c>
    </row>
    <row r="402" spans="1:6" hidden="1" x14ac:dyDescent="0.2">
      <c r="A402" s="15" t="s">
        <v>215</v>
      </c>
      <c r="B402" s="16" t="s">
        <v>672</v>
      </c>
      <c r="C402" s="17">
        <f>SUM(ÖNK!C402,ovi!C402)</f>
        <v>0</v>
      </c>
      <c r="D402" s="17">
        <f>SUM(ÖNK!D402,ovi!D402)</f>
        <v>0</v>
      </c>
      <c r="E402" s="235">
        <f>SUM(ÖNK!E402,ovi!E402)</f>
        <v>0</v>
      </c>
      <c r="F402" s="235">
        <f>SUM(ÖNK!F402,ovi!F402)</f>
        <v>0</v>
      </c>
    </row>
    <row r="403" spans="1:6" hidden="1" x14ac:dyDescent="0.2">
      <c r="A403" s="15" t="s">
        <v>217</v>
      </c>
      <c r="B403" s="16" t="s">
        <v>673</v>
      </c>
      <c r="C403" s="17">
        <f>SUM(ÖNK!C403,ovi!C403)</f>
        <v>0</v>
      </c>
      <c r="D403" s="17">
        <f>SUM(ÖNK!D403,ovi!D403)</f>
        <v>0</v>
      </c>
      <c r="E403" s="235">
        <f>SUM(ÖNK!E403,ovi!E403)</f>
        <v>0</v>
      </c>
      <c r="F403" s="235">
        <f>SUM(ÖNK!F403,ovi!F403)</f>
        <v>0</v>
      </c>
    </row>
    <row r="404" spans="1:6" hidden="1" x14ac:dyDescent="0.2">
      <c r="A404" s="15" t="s">
        <v>219</v>
      </c>
      <c r="B404" s="16" t="s">
        <v>674</v>
      </c>
      <c r="C404" s="17">
        <f>SUM(ÖNK!C404,ovi!C404)</f>
        <v>0</v>
      </c>
      <c r="D404" s="17">
        <f>SUM(ÖNK!D404,ovi!D404)</f>
        <v>0</v>
      </c>
      <c r="E404" s="235">
        <f>SUM(ÖNK!E404,ovi!E404)</f>
        <v>0</v>
      </c>
      <c r="F404" s="235">
        <f>SUM(ÖNK!F404,ovi!F404)</f>
        <v>0</v>
      </c>
    </row>
    <row r="405" spans="1:6" hidden="1" x14ac:dyDescent="0.2">
      <c r="A405" s="15" t="s">
        <v>221</v>
      </c>
      <c r="B405" s="16" t="s">
        <v>675</v>
      </c>
      <c r="C405" s="17">
        <f>SUM(ÖNK!C405,ovi!C405)</f>
        <v>0</v>
      </c>
      <c r="D405" s="17">
        <f>SUM(ÖNK!D405,ovi!D405)</f>
        <v>0</v>
      </c>
      <c r="E405" s="235">
        <f>SUM(ÖNK!E405,ovi!E405)</f>
        <v>0</v>
      </c>
      <c r="F405" s="235">
        <f>SUM(ÖNK!F405,ovi!F405)</f>
        <v>0</v>
      </c>
    </row>
    <row r="406" spans="1:6" hidden="1" x14ac:dyDescent="0.2">
      <c r="A406" s="15" t="s">
        <v>223</v>
      </c>
      <c r="B406" s="16" t="s">
        <v>676</v>
      </c>
      <c r="C406" s="17">
        <f>SUM(ÖNK!C406,ovi!C406)</f>
        <v>0</v>
      </c>
      <c r="D406" s="17">
        <f>SUM(ÖNK!D406,ovi!D406)</f>
        <v>0</v>
      </c>
      <c r="E406" s="235">
        <f>SUM(ÖNK!E406,ovi!E406)</f>
        <v>0</v>
      </c>
      <c r="F406" s="235">
        <f>SUM(ÖNK!F406,ovi!F406)</f>
        <v>0</v>
      </c>
    </row>
    <row r="407" spans="1:6" hidden="1" x14ac:dyDescent="0.2">
      <c r="A407" s="15" t="s">
        <v>225</v>
      </c>
      <c r="B407" s="16" t="s">
        <v>677</v>
      </c>
      <c r="C407" s="17">
        <f>SUM(ÖNK!C407,ovi!C407)</f>
        <v>0</v>
      </c>
      <c r="D407" s="17">
        <f>SUM(ÖNK!D407,ovi!D407)</f>
        <v>0</v>
      </c>
      <c r="E407" s="235">
        <f>SUM(ÖNK!E407,ovi!E407)</f>
        <v>0</v>
      </c>
      <c r="F407" s="235">
        <f>SUM(ÖNK!F407,ovi!F407)</f>
        <v>0</v>
      </c>
    </row>
    <row r="408" spans="1:6" hidden="1" x14ac:dyDescent="0.2">
      <c r="A408" s="15" t="s">
        <v>227</v>
      </c>
      <c r="B408" s="16" t="s">
        <v>678</v>
      </c>
      <c r="C408" s="17">
        <f>SUM(ÖNK!C408,ovi!C408)</f>
        <v>0</v>
      </c>
      <c r="D408" s="17">
        <f>SUM(ÖNK!D408,ovi!D408)</f>
        <v>0</v>
      </c>
      <c r="E408" s="235">
        <f>SUM(ÖNK!E408,ovi!E408)</f>
        <v>0</v>
      </c>
      <c r="F408" s="235">
        <f>SUM(ÖNK!F408,ovi!F408)</f>
        <v>0</v>
      </c>
    </row>
    <row r="409" spans="1:6" hidden="1" x14ac:dyDescent="0.2">
      <c r="A409" s="15" t="s">
        <v>229</v>
      </c>
      <c r="B409" s="16" t="s">
        <v>679</v>
      </c>
      <c r="C409" s="17">
        <f>SUM(ÖNK!C409,ovi!C409)</f>
        <v>0</v>
      </c>
      <c r="D409" s="17">
        <f>SUM(ÖNK!D409,ovi!D409)</f>
        <v>0</v>
      </c>
      <c r="E409" s="235">
        <f>SUM(ÖNK!E409,ovi!E409)</f>
        <v>0</v>
      </c>
      <c r="F409" s="235">
        <f>SUM(ÖNK!F409,ovi!F409)</f>
        <v>0</v>
      </c>
    </row>
    <row r="410" spans="1:6" hidden="1" x14ac:dyDescent="0.2">
      <c r="A410" s="15" t="s">
        <v>231</v>
      </c>
      <c r="B410" s="16" t="s">
        <v>680</v>
      </c>
      <c r="C410" s="17">
        <f>SUM(ÖNK!C410,ovi!C410)</f>
        <v>0</v>
      </c>
      <c r="D410" s="17">
        <f>SUM(ÖNK!D410,ovi!D410)</f>
        <v>0</v>
      </c>
      <c r="E410" s="235">
        <f>SUM(ÖNK!E410,ovi!E410)</f>
        <v>0</v>
      </c>
      <c r="F410" s="235">
        <f>SUM(ÖNK!F410,ovi!F410)</f>
        <v>0</v>
      </c>
    </row>
    <row r="411" spans="1:6" ht="12.75" hidden="1" customHeight="1" x14ac:dyDescent="0.2">
      <c r="A411" s="18" t="s">
        <v>233</v>
      </c>
      <c r="B411" s="19" t="s">
        <v>681</v>
      </c>
      <c r="C411" s="17">
        <f>SUM(ÖNK!C411,ovi!C411)</f>
        <v>0</v>
      </c>
      <c r="D411" s="17">
        <f>SUM(ÖNK!D411,ovi!D411)</f>
        <v>0</v>
      </c>
      <c r="E411" s="235">
        <f>SUM(ÖNK!E411,ovi!E411)</f>
        <v>0</v>
      </c>
      <c r="F411" s="235">
        <f>SUM(ÖNK!F411,ovi!F411)</f>
        <v>0</v>
      </c>
    </row>
    <row r="412" spans="1:6" s="24" customFormat="1" ht="12.75" hidden="1" customHeight="1" x14ac:dyDescent="0.2">
      <c r="A412" s="18" t="s">
        <v>235</v>
      </c>
      <c r="B412" s="19" t="s">
        <v>682</v>
      </c>
      <c r="C412" s="17">
        <f>SUM(ÖNK!C412,ovi!C412)</f>
        <v>0</v>
      </c>
      <c r="D412" s="17">
        <f>SUM(ÖNK!D412,ovi!D412)</f>
        <v>0</v>
      </c>
      <c r="E412" s="235">
        <f>SUM(ÖNK!E412,ovi!E412)</f>
        <v>0</v>
      </c>
      <c r="F412" s="235">
        <f>SUM(ÖNK!F412,ovi!F412)</f>
        <v>0</v>
      </c>
    </row>
    <row r="413" spans="1:6" hidden="1" x14ac:dyDescent="0.2">
      <c r="A413" s="15" t="s">
        <v>237</v>
      </c>
      <c r="B413" s="16" t="s">
        <v>683</v>
      </c>
      <c r="C413" s="17">
        <f>SUM(ÖNK!C413,ovi!C413)</f>
        <v>0</v>
      </c>
      <c r="D413" s="17">
        <f>SUM(ÖNK!D413,ovi!D413)</f>
        <v>0</v>
      </c>
      <c r="E413" s="235">
        <f>SUM(ÖNK!E413,ovi!E413)</f>
        <v>0</v>
      </c>
      <c r="F413" s="235">
        <f>SUM(ÖNK!F413,ovi!F413)</f>
        <v>0</v>
      </c>
    </row>
    <row r="414" spans="1:6" ht="25.5" hidden="1" x14ac:dyDescent="0.2">
      <c r="A414" s="15" t="s">
        <v>239</v>
      </c>
      <c r="B414" s="16" t="s">
        <v>684</v>
      </c>
      <c r="C414" s="17">
        <f>SUM(ÖNK!C414,ovi!C414)</f>
        <v>0</v>
      </c>
      <c r="D414" s="17">
        <f>SUM(ÖNK!D414,ovi!D414)</f>
        <v>0</v>
      </c>
      <c r="E414" s="235">
        <f>SUM(ÖNK!E414,ovi!E414)</f>
        <v>0</v>
      </c>
      <c r="F414" s="235">
        <f>SUM(ÖNK!F414,ovi!F414)</f>
        <v>0</v>
      </c>
    </row>
    <row r="415" spans="1:6" hidden="1" x14ac:dyDescent="0.2">
      <c r="A415" s="15" t="s">
        <v>241</v>
      </c>
      <c r="B415" s="16" t="s">
        <v>685</v>
      </c>
      <c r="C415" s="17">
        <f>SUM(ÖNK!C415,ovi!C415)</f>
        <v>0</v>
      </c>
      <c r="D415" s="17">
        <f>SUM(ÖNK!D415,ovi!D415)</f>
        <v>0</v>
      </c>
      <c r="E415" s="235">
        <f>SUM(ÖNK!E415,ovi!E415)</f>
        <v>0</v>
      </c>
      <c r="F415" s="235">
        <f>SUM(ÖNK!F415,ovi!F415)</f>
        <v>0</v>
      </c>
    </row>
    <row r="416" spans="1:6" hidden="1" x14ac:dyDescent="0.2">
      <c r="A416" s="15" t="s">
        <v>243</v>
      </c>
      <c r="B416" s="16" t="s">
        <v>686</v>
      </c>
      <c r="C416" s="17">
        <f>SUM(ÖNK!C416,ovi!C416)</f>
        <v>0</v>
      </c>
      <c r="D416" s="17">
        <f>SUM(ÖNK!D416,ovi!D416)</f>
        <v>0</v>
      </c>
      <c r="E416" s="235">
        <f>SUM(ÖNK!E416,ovi!E416)</f>
        <v>0</v>
      </c>
      <c r="F416" s="235">
        <f>SUM(ÖNK!F416,ovi!F416)</f>
        <v>0</v>
      </c>
    </row>
    <row r="417" spans="1:6" hidden="1" x14ac:dyDescent="0.2">
      <c r="A417" s="15" t="s">
        <v>245</v>
      </c>
      <c r="B417" s="16" t="s">
        <v>687</v>
      </c>
      <c r="C417" s="17">
        <f>SUM(ÖNK!C417,ovi!C417)</f>
        <v>0</v>
      </c>
      <c r="D417" s="17">
        <f>SUM(ÖNK!D417,ovi!D417)</f>
        <v>0</v>
      </c>
      <c r="E417" s="235">
        <f>SUM(ÖNK!E417,ovi!E417)</f>
        <v>0</v>
      </c>
      <c r="F417" s="235">
        <f>SUM(ÖNK!F417,ovi!F417)</f>
        <v>0</v>
      </c>
    </row>
    <row r="418" spans="1:6" hidden="1" x14ac:dyDescent="0.2">
      <c r="A418" s="15" t="s">
        <v>247</v>
      </c>
      <c r="B418" s="16" t="s">
        <v>688</v>
      </c>
      <c r="C418" s="17">
        <f>SUM(ÖNK!C418,ovi!C418)</f>
        <v>0</v>
      </c>
      <c r="D418" s="17">
        <f>SUM(ÖNK!D418,ovi!D418)</f>
        <v>0</v>
      </c>
      <c r="E418" s="235">
        <f>SUM(ÖNK!E418,ovi!E418)</f>
        <v>0</v>
      </c>
      <c r="F418" s="235">
        <f>SUM(ÖNK!F418,ovi!F418)</f>
        <v>0</v>
      </c>
    </row>
    <row r="419" spans="1:6" hidden="1" x14ac:dyDescent="0.2">
      <c r="A419" s="15" t="s">
        <v>249</v>
      </c>
      <c r="B419" s="16" t="s">
        <v>689</v>
      </c>
      <c r="C419" s="17">
        <f>SUM(ÖNK!C419,ovi!C419)</f>
        <v>0</v>
      </c>
      <c r="D419" s="17">
        <f>SUM(ÖNK!D419,ovi!D419)</f>
        <v>0</v>
      </c>
      <c r="E419" s="235">
        <f>SUM(ÖNK!E419,ovi!E419)</f>
        <v>0</v>
      </c>
      <c r="F419" s="235">
        <f>SUM(ÖNK!F419,ovi!F419)</f>
        <v>0</v>
      </c>
    </row>
    <row r="420" spans="1:6" hidden="1" x14ac:dyDescent="0.2">
      <c r="A420" s="15" t="s">
        <v>251</v>
      </c>
      <c r="B420" s="16" t="s">
        <v>690</v>
      </c>
      <c r="C420" s="17">
        <f>SUM(ÖNK!C420,ovi!C420)</f>
        <v>0</v>
      </c>
      <c r="D420" s="17">
        <f>SUM(ÖNK!D420,ovi!D420)</f>
        <v>0</v>
      </c>
      <c r="E420" s="235">
        <f>SUM(ÖNK!E420,ovi!E420)</f>
        <v>0</v>
      </c>
      <c r="F420" s="235">
        <f>SUM(ÖNK!F420,ovi!F420)</f>
        <v>0</v>
      </c>
    </row>
    <row r="421" spans="1:6" hidden="1" x14ac:dyDescent="0.2">
      <c r="A421" s="15" t="s">
        <v>253</v>
      </c>
      <c r="B421" s="16" t="s">
        <v>691</v>
      </c>
      <c r="C421" s="17">
        <f>SUM(ÖNK!C421,ovi!C421)</f>
        <v>0</v>
      </c>
      <c r="D421" s="17">
        <f>SUM(ÖNK!D421,ovi!D421)</f>
        <v>0</v>
      </c>
      <c r="E421" s="235">
        <f>SUM(ÖNK!E421,ovi!E421)</f>
        <v>0</v>
      </c>
      <c r="F421" s="235">
        <f>SUM(ÖNK!F421,ovi!F421)</f>
        <v>0</v>
      </c>
    </row>
    <row r="422" spans="1:6" s="24" customFormat="1" ht="12.75" hidden="1" customHeight="1" x14ac:dyDescent="0.2">
      <c r="A422" s="18" t="s">
        <v>255</v>
      </c>
      <c r="B422" s="19" t="s">
        <v>692</v>
      </c>
      <c r="C422" s="17">
        <f>SUM(ÖNK!C422,ovi!C422)</f>
        <v>0</v>
      </c>
      <c r="D422" s="17">
        <f>SUM(ÖNK!D422,ovi!D422)</f>
        <v>0</v>
      </c>
      <c r="E422" s="235">
        <f>SUM(ÖNK!E422,ovi!E422)</f>
        <v>0</v>
      </c>
      <c r="F422" s="235">
        <f>SUM(ÖNK!F422,ovi!F422)</f>
        <v>0</v>
      </c>
    </row>
    <row r="423" spans="1:6" hidden="1" x14ac:dyDescent="0.2">
      <c r="A423" s="15" t="s">
        <v>257</v>
      </c>
      <c r="B423" s="16" t="s">
        <v>693</v>
      </c>
      <c r="C423" s="17">
        <f>SUM(ÖNK!C423,ovi!C423)</f>
        <v>0</v>
      </c>
      <c r="D423" s="17">
        <f>SUM(ÖNK!D423,ovi!D423)</f>
        <v>0</v>
      </c>
      <c r="E423" s="235">
        <f>SUM(ÖNK!E423,ovi!E423)</f>
        <v>0</v>
      </c>
      <c r="F423" s="235">
        <f>SUM(ÖNK!F423,ovi!F423)</f>
        <v>0</v>
      </c>
    </row>
    <row r="424" spans="1:6" hidden="1" x14ac:dyDescent="0.2">
      <c r="A424" s="15" t="s">
        <v>259</v>
      </c>
      <c r="B424" s="16" t="s">
        <v>694</v>
      </c>
      <c r="C424" s="17">
        <f>SUM(ÖNK!C424,ovi!C424)</f>
        <v>0</v>
      </c>
      <c r="D424" s="17">
        <f>SUM(ÖNK!D424,ovi!D424)</f>
        <v>0</v>
      </c>
      <c r="E424" s="235">
        <f>SUM(ÖNK!E424,ovi!E424)</f>
        <v>0</v>
      </c>
      <c r="F424" s="235">
        <f>SUM(ÖNK!F424,ovi!F424)</f>
        <v>0</v>
      </c>
    </row>
    <row r="425" spans="1:6" hidden="1" x14ac:dyDescent="0.2">
      <c r="A425" s="15" t="s">
        <v>261</v>
      </c>
      <c r="B425" s="16" t="s">
        <v>695</v>
      </c>
      <c r="C425" s="17">
        <f>SUM(ÖNK!C425,ovi!C425)</f>
        <v>0</v>
      </c>
      <c r="D425" s="17">
        <f>SUM(ÖNK!D425,ovi!D425)</f>
        <v>0</v>
      </c>
      <c r="E425" s="235">
        <f>SUM(ÖNK!E425,ovi!E425)</f>
        <v>0</v>
      </c>
      <c r="F425" s="235">
        <f>SUM(ÖNK!F425,ovi!F425)</f>
        <v>0</v>
      </c>
    </row>
    <row r="426" spans="1:6" hidden="1" x14ac:dyDescent="0.2">
      <c r="A426" s="15" t="s">
        <v>263</v>
      </c>
      <c r="B426" s="16" t="s">
        <v>696</v>
      </c>
      <c r="C426" s="17">
        <f>SUM(ÖNK!C426,ovi!C426)</f>
        <v>0</v>
      </c>
      <c r="D426" s="17">
        <f>SUM(ÖNK!D426,ovi!D426)</f>
        <v>0</v>
      </c>
      <c r="E426" s="235">
        <f>SUM(ÖNK!E426,ovi!E426)</f>
        <v>0</v>
      </c>
      <c r="F426" s="235">
        <f>SUM(ÖNK!F426,ovi!F426)</f>
        <v>0</v>
      </c>
    </row>
    <row r="427" spans="1:6" s="24" customFormat="1" ht="15.75" customHeight="1" x14ac:dyDescent="0.2">
      <c r="A427" s="18" t="s">
        <v>265</v>
      </c>
      <c r="B427" s="19" t="s">
        <v>697</v>
      </c>
      <c r="C427" s="235">
        <f>SUM(ÖNK!C427,ovi!C427)</f>
        <v>13000000</v>
      </c>
      <c r="D427" s="235">
        <f>SUM(ÖNK!D427,ovi!D427)</f>
        <v>13000000</v>
      </c>
      <c r="E427" s="235">
        <f>SUM(ÖNK!E427,ovi!E427)</f>
        <v>13974913</v>
      </c>
      <c r="F427" s="235">
        <f>SUM(ÖNK!F427,ovi!F427)</f>
        <v>13000</v>
      </c>
    </row>
    <row r="428" spans="1:6" x14ac:dyDescent="0.2">
      <c r="A428" s="15" t="s">
        <v>267</v>
      </c>
      <c r="B428" s="16" t="s">
        <v>698</v>
      </c>
      <c r="C428" s="235">
        <f>SUM(ÖNK!C428,ovi!C428)</f>
        <v>8000000</v>
      </c>
      <c r="D428" s="235">
        <f>SUM(ÖNK!D428,ovi!D428)</f>
        <v>8000000</v>
      </c>
      <c r="E428" s="235">
        <f>SUM(ÖNK!E428,ovi!E428)</f>
        <v>9256312</v>
      </c>
      <c r="F428" s="235">
        <f>SUM(ÖNK!F428,ovi!F428)</f>
        <v>8000</v>
      </c>
    </row>
    <row r="429" spans="1:6" hidden="1" x14ac:dyDescent="0.2">
      <c r="A429" s="15" t="s">
        <v>269</v>
      </c>
      <c r="B429" s="16" t="s">
        <v>699</v>
      </c>
      <c r="C429" s="17">
        <f>SUM(ÖNK!C429,ovi!C429)</f>
        <v>0</v>
      </c>
      <c r="D429" s="17">
        <f>SUM(ÖNK!D429,ovi!D429)</f>
        <v>0</v>
      </c>
      <c r="E429" s="235">
        <f>SUM(ÖNK!E429,ovi!E429)</f>
        <v>0</v>
      </c>
      <c r="F429" s="235">
        <f>SUM(ÖNK!F429,ovi!F429)</f>
        <v>0</v>
      </c>
    </row>
    <row r="430" spans="1:6" hidden="1" x14ac:dyDescent="0.2">
      <c r="A430" s="15" t="s">
        <v>271</v>
      </c>
      <c r="B430" s="16" t="s">
        <v>700</v>
      </c>
      <c r="C430" s="17">
        <f>SUM(ÖNK!C430,ovi!C430)</f>
        <v>0</v>
      </c>
      <c r="D430" s="17">
        <f>SUM(ÖNK!D430,ovi!D430)</f>
        <v>0</v>
      </c>
      <c r="E430" s="235">
        <f>SUM(ÖNK!E430,ovi!E430)</f>
        <v>0</v>
      </c>
      <c r="F430" s="235">
        <f>SUM(ÖNK!F430,ovi!F430)</f>
        <v>0</v>
      </c>
    </row>
    <row r="431" spans="1:6" x14ac:dyDescent="0.2">
      <c r="A431" s="15" t="s">
        <v>273</v>
      </c>
      <c r="B431" s="16" t="s">
        <v>701</v>
      </c>
      <c r="C431" s="235">
        <f>SUM(ÖNK!C431,ovi!C431)</f>
        <v>5000000</v>
      </c>
      <c r="D431" s="235">
        <f>SUM(ÖNK!D431,ovi!D431)</f>
        <v>5000000</v>
      </c>
      <c r="E431" s="235">
        <f>SUM(ÖNK!E431,ovi!E431)</f>
        <v>4718601</v>
      </c>
      <c r="F431" s="235">
        <f>SUM(ÖNK!F431,ovi!F431)</f>
        <v>5000</v>
      </c>
    </row>
    <row r="432" spans="1:6" hidden="1" x14ac:dyDescent="0.2">
      <c r="A432" s="15" t="s">
        <v>275</v>
      </c>
      <c r="B432" s="16" t="s">
        <v>702</v>
      </c>
      <c r="C432" s="17">
        <f>SUM(ÖNK!C432,ovi!C432)</f>
        <v>0</v>
      </c>
      <c r="D432" s="17">
        <f>SUM(ÖNK!D432,ovi!D432)</f>
        <v>0</v>
      </c>
      <c r="E432" s="235">
        <f>SUM(ÖNK!E432,ovi!E432)</f>
        <v>0</v>
      </c>
      <c r="F432" s="235">
        <f>SUM(ÖNK!F432,ovi!F432)</f>
        <v>0</v>
      </c>
    </row>
    <row r="433" spans="1:6" hidden="1" x14ac:dyDescent="0.2">
      <c r="A433" s="15" t="s">
        <v>277</v>
      </c>
      <c r="B433" s="16" t="s">
        <v>703</v>
      </c>
      <c r="C433" s="17">
        <f>SUM(ÖNK!C433,ovi!C433)</f>
        <v>0</v>
      </c>
      <c r="D433" s="17">
        <f>SUM(ÖNK!D433,ovi!D433)</f>
        <v>0</v>
      </c>
      <c r="E433" s="235">
        <f>SUM(ÖNK!E433,ovi!E433)</f>
        <v>0</v>
      </c>
      <c r="F433" s="235">
        <f>SUM(ÖNK!F433,ovi!F433)</f>
        <v>0</v>
      </c>
    </row>
    <row r="434" spans="1:6" hidden="1" x14ac:dyDescent="0.2">
      <c r="A434" s="15" t="s">
        <v>279</v>
      </c>
      <c r="B434" s="16" t="s">
        <v>704</v>
      </c>
      <c r="C434" s="17">
        <f>SUM(ÖNK!C434,ovi!C434)</f>
        <v>0</v>
      </c>
      <c r="D434" s="17">
        <f>SUM(ÖNK!D434,ovi!D434)</f>
        <v>0</v>
      </c>
      <c r="E434" s="235">
        <f>SUM(ÖNK!E434,ovi!E434)</f>
        <v>0</v>
      </c>
      <c r="F434" s="235">
        <f>SUM(ÖNK!F434,ovi!F434)</f>
        <v>0</v>
      </c>
    </row>
    <row r="435" spans="1:6" ht="15.75" customHeight="1" x14ac:dyDescent="0.2">
      <c r="A435" s="15" t="s">
        <v>281</v>
      </c>
      <c r="B435" s="16" t="s">
        <v>705</v>
      </c>
      <c r="C435" s="235">
        <f>SUM(ÖNK!C435,ovi!C435)</f>
        <v>8000000</v>
      </c>
      <c r="D435" s="235">
        <f>SUM(ÖNK!D435,ovi!D435)</f>
        <v>8000000</v>
      </c>
      <c r="E435" s="235">
        <f>SUM(ÖNK!E435,ovi!E435)</f>
        <v>22076353</v>
      </c>
      <c r="F435" s="235">
        <f>SUM(ÖNK!F435,ovi!F435)</f>
        <v>14200</v>
      </c>
    </row>
    <row r="436" spans="1:6" hidden="1" x14ac:dyDescent="0.2">
      <c r="A436" s="15" t="s">
        <v>283</v>
      </c>
      <c r="B436" s="16" t="s">
        <v>706</v>
      </c>
      <c r="C436" s="17">
        <f>SUM(ÖNK!C436,ovi!C436)</f>
        <v>0</v>
      </c>
      <c r="D436" s="17">
        <f>SUM(ÖNK!D436,ovi!D436)</f>
        <v>0</v>
      </c>
      <c r="E436" s="235">
        <f>SUM(ÖNK!E436,ovi!E436)</f>
        <v>0</v>
      </c>
      <c r="F436" s="235">
        <f>SUM(ÖNK!F436,ovi!F436)</f>
        <v>0</v>
      </c>
    </row>
    <row r="437" spans="1:6" hidden="1" x14ac:dyDescent="0.2">
      <c r="A437" s="15" t="s">
        <v>285</v>
      </c>
      <c r="B437" s="16" t="s">
        <v>707</v>
      </c>
      <c r="C437" s="17">
        <f>SUM(ÖNK!C437,ovi!C437)</f>
        <v>0</v>
      </c>
      <c r="D437" s="17">
        <f>SUM(ÖNK!D437,ovi!D437)</f>
        <v>0</v>
      </c>
      <c r="E437" s="235">
        <f>SUM(ÖNK!E437,ovi!E437)</f>
        <v>0</v>
      </c>
      <c r="F437" s="235">
        <f>SUM(ÖNK!F437,ovi!F437)</f>
        <v>0</v>
      </c>
    </row>
    <row r="438" spans="1:6" hidden="1" x14ac:dyDescent="0.2">
      <c r="A438" s="15" t="s">
        <v>287</v>
      </c>
      <c r="B438" s="16" t="s">
        <v>708</v>
      </c>
      <c r="C438" s="17">
        <f>SUM(ÖNK!C438,ovi!C438)</f>
        <v>0</v>
      </c>
      <c r="D438" s="17">
        <f>SUM(ÖNK!D438,ovi!D438)</f>
        <v>0</v>
      </c>
      <c r="E438" s="235">
        <f>SUM(ÖNK!E438,ovi!E438)</f>
        <v>0</v>
      </c>
      <c r="F438" s="235">
        <f>SUM(ÖNK!F438,ovi!F438)</f>
        <v>0</v>
      </c>
    </row>
    <row r="439" spans="1:6" hidden="1" x14ac:dyDescent="0.2">
      <c r="A439" s="15" t="s">
        <v>289</v>
      </c>
      <c r="B439" s="16" t="s">
        <v>709</v>
      </c>
      <c r="C439" s="17">
        <f>SUM(ÖNK!C439,ovi!C439)</f>
        <v>0</v>
      </c>
      <c r="D439" s="17">
        <f>SUM(ÖNK!D439,ovi!D439)</f>
        <v>0</v>
      </c>
      <c r="E439" s="235">
        <f>SUM(ÖNK!E439,ovi!E439)</f>
        <v>0</v>
      </c>
      <c r="F439" s="235">
        <f>SUM(ÖNK!F439,ovi!F439)</f>
        <v>0</v>
      </c>
    </row>
    <row r="440" spans="1:6" hidden="1" x14ac:dyDescent="0.2">
      <c r="A440" s="15" t="s">
        <v>291</v>
      </c>
      <c r="B440" s="16" t="s">
        <v>710</v>
      </c>
      <c r="C440" s="17">
        <f>SUM(ÖNK!C440,ovi!C440)</f>
        <v>0</v>
      </c>
      <c r="D440" s="17">
        <f>SUM(ÖNK!D440,ovi!D440)</f>
        <v>0</v>
      </c>
      <c r="E440" s="235">
        <f>SUM(ÖNK!E440,ovi!E440)</f>
        <v>0</v>
      </c>
      <c r="F440" s="235">
        <f>SUM(ÖNK!F440,ovi!F440)</f>
        <v>0</v>
      </c>
    </row>
    <row r="441" spans="1:6" hidden="1" x14ac:dyDescent="0.2">
      <c r="A441" s="15" t="s">
        <v>293</v>
      </c>
      <c r="B441" s="16" t="s">
        <v>711</v>
      </c>
      <c r="C441" s="17">
        <f>SUM(ÖNK!C441,ovi!C441)</f>
        <v>0</v>
      </c>
      <c r="D441" s="17">
        <f>SUM(ÖNK!D441,ovi!D441)</f>
        <v>0</v>
      </c>
      <c r="E441" s="235">
        <f>SUM(ÖNK!E441,ovi!E441)</f>
        <v>0</v>
      </c>
      <c r="F441" s="235">
        <f>SUM(ÖNK!F441,ovi!F441)</f>
        <v>0</v>
      </c>
    </row>
    <row r="442" spans="1:6" ht="25.5" x14ac:dyDescent="0.2">
      <c r="A442" s="15" t="s">
        <v>295</v>
      </c>
      <c r="B442" s="16" t="s">
        <v>712</v>
      </c>
      <c r="C442" s="235">
        <f>SUM(ÖNK!C442,ovi!C442)</f>
        <v>8000000</v>
      </c>
      <c r="D442" s="235">
        <f>SUM(ÖNK!D442,ovi!D442)</f>
        <v>8000000</v>
      </c>
      <c r="E442" s="235">
        <f>SUM(ÖNK!E442,ovi!E442)</f>
        <v>21894103</v>
      </c>
      <c r="F442" s="235">
        <f>SUM(ÖNK!F442,ovi!F442)</f>
        <v>14000</v>
      </c>
    </row>
    <row r="443" spans="1:6" hidden="1" x14ac:dyDescent="0.2">
      <c r="A443" s="15" t="s">
        <v>297</v>
      </c>
      <c r="B443" s="16" t="s">
        <v>713</v>
      </c>
      <c r="C443" s="17">
        <f>SUM(ÖNK!C443,ovi!C443)</f>
        <v>0</v>
      </c>
      <c r="D443" s="17">
        <f>SUM(ÖNK!D443,ovi!D443)</f>
        <v>0</v>
      </c>
      <c r="E443" s="235">
        <f>SUM(ÖNK!E443,ovi!E443)</f>
        <v>0</v>
      </c>
      <c r="F443" s="235">
        <f>SUM(ÖNK!F443,ovi!F443)</f>
        <v>0</v>
      </c>
    </row>
    <row r="444" spans="1:6" hidden="1" x14ac:dyDescent="0.2">
      <c r="A444" s="15" t="s">
        <v>299</v>
      </c>
      <c r="B444" s="16" t="s">
        <v>714</v>
      </c>
      <c r="C444" s="17">
        <f>SUM(ÖNK!C444,ovi!C444)</f>
        <v>0</v>
      </c>
      <c r="D444" s="17">
        <f>SUM(ÖNK!D444,ovi!D444)</f>
        <v>0</v>
      </c>
      <c r="E444" s="235">
        <f>SUM(ÖNK!E444,ovi!E444)</f>
        <v>0</v>
      </c>
      <c r="F444" s="235">
        <f>SUM(ÖNK!F444,ovi!F444)</f>
        <v>0</v>
      </c>
    </row>
    <row r="445" spans="1:6" hidden="1" x14ac:dyDescent="0.2">
      <c r="A445" s="15" t="s">
        <v>301</v>
      </c>
      <c r="B445" s="16" t="s">
        <v>715</v>
      </c>
      <c r="C445" s="17">
        <f>SUM(ÖNK!C445,ovi!C445)</f>
        <v>0</v>
      </c>
      <c r="D445" s="17">
        <f>SUM(ÖNK!D445,ovi!D445)</f>
        <v>0</v>
      </c>
      <c r="E445" s="235">
        <f>SUM(ÖNK!E445,ovi!E445)</f>
        <v>0</v>
      </c>
      <c r="F445" s="235">
        <f>SUM(ÖNK!F445,ovi!F445)</f>
        <v>0</v>
      </c>
    </row>
    <row r="446" spans="1:6" ht="25.5" hidden="1" x14ac:dyDescent="0.2">
      <c r="A446" s="15" t="s">
        <v>303</v>
      </c>
      <c r="B446" s="16" t="s">
        <v>716</v>
      </c>
      <c r="C446" s="17">
        <f>SUM(ÖNK!C446,ovi!C446)</f>
        <v>0</v>
      </c>
      <c r="D446" s="17">
        <f>SUM(ÖNK!D446,ovi!D446)</f>
        <v>0</v>
      </c>
      <c r="E446" s="235">
        <f>SUM(ÖNK!E446,ovi!E446)</f>
        <v>0</v>
      </c>
      <c r="F446" s="235">
        <f>SUM(ÖNK!F446,ovi!F446)</f>
        <v>0</v>
      </c>
    </row>
    <row r="447" spans="1:6" ht="25.5" hidden="1" x14ac:dyDescent="0.2">
      <c r="A447" s="15" t="s">
        <v>305</v>
      </c>
      <c r="B447" s="16" t="s">
        <v>717</v>
      </c>
      <c r="C447" s="17">
        <f>SUM(ÖNK!C447,ovi!C447)</f>
        <v>0</v>
      </c>
      <c r="D447" s="17">
        <f>SUM(ÖNK!D447,ovi!D447)</f>
        <v>0</v>
      </c>
      <c r="E447" s="235">
        <f>SUM(ÖNK!E447,ovi!E447)</f>
        <v>0</v>
      </c>
      <c r="F447" s="235">
        <f>SUM(ÖNK!F447,ovi!F447)</f>
        <v>0</v>
      </c>
    </row>
    <row r="448" spans="1:6" hidden="1" x14ac:dyDescent="0.2">
      <c r="A448" s="15" t="s">
        <v>307</v>
      </c>
      <c r="B448" s="16" t="s">
        <v>718</v>
      </c>
      <c r="C448" s="17">
        <f>SUM(ÖNK!C448,ovi!C448)</f>
        <v>0</v>
      </c>
      <c r="D448" s="17">
        <f>SUM(ÖNK!D448,ovi!D448)</f>
        <v>0</v>
      </c>
      <c r="E448" s="235">
        <f>SUM(ÖNK!E448,ovi!E448)</f>
        <v>0</v>
      </c>
      <c r="F448" s="235">
        <f>SUM(ÖNK!F448,ovi!F448)</f>
        <v>0</v>
      </c>
    </row>
    <row r="449" spans="1:6" ht="25.5" hidden="1" x14ac:dyDescent="0.2">
      <c r="A449" s="15" t="s">
        <v>309</v>
      </c>
      <c r="B449" s="16" t="s">
        <v>719</v>
      </c>
      <c r="C449" s="17">
        <f>SUM(ÖNK!C449,ovi!C449)</f>
        <v>0</v>
      </c>
      <c r="D449" s="17">
        <f>SUM(ÖNK!D449,ovi!D449)</f>
        <v>0</v>
      </c>
      <c r="E449" s="235">
        <f>SUM(ÖNK!E449,ovi!E449)</f>
        <v>0</v>
      </c>
      <c r="F449" s="235">
        <f>SUM(ÖNK!F449,ovi!F449)</f>
        <v>0</v>
      </c>
    </row>
    <row r="450" spans="1:6" ht="25.5" hidden="1" x14ac:dyDescent="0.2">
      <c r="A450" s="15" t="s">
        <v>311</v>
      </c>
      <c r="B450" s="16" t="s">
        <v>720</v>
      </c>
      <c r="C450" s="17">
        <f>SUM(ÖNK!C450,ovi!C450)</f>
        <v>0</v>
      </c>
      <c r="D450" s="17">
        <f>SUM(ÖNK!D450,ovi!D450)</f>
        <v>0</v>
      </c>
      <c r="E450" s="235">
        <f>SUM(ÖNK!E450,ovi!E450)</f>
        <v>0</v>
      </c>
      <c r="F450" s="235">
        <f>SUM(ÖNK!F450,ovi!F450)</f>
        <v>0</v>
      </c>
    </row>
    <row r="451" spans="1:6" hidden="1" x14ac:dyDescent="0.2">
      <c r="A451" s="15" t="s">
        <v>313</v>
      </c>
      <c r="B451" s="16" t="s">
        <v>721</v>
      </c>
      <c r="C451" s="17">
        <f>SUM(ÖNK!C451,ovi!C451)</f>
        <v>0</v>
      </c>
      <c r="D451" s="17">
        <f>SUM(ÖNK!D451,ovi!D451)</f>
        <v>0</v>
      </c>
      <c r="E451" s="235">
        <f>SUM(ÖNK!E451,ovi!E451)</f>
        <v>0</v>
      </c>
      <c r="F451" s="235">
        <f>SUM(ÖNK!F451,ovi!F451)</f>
        <v>0</v>
      </c>
    </row>
    <row r="452" spans="1:6" hidden="1" x14ac:dyDescent="0.2">
      <c r="A452" s="15" t="s">
        <v>315</v>
      </c>
      <c r="B452" s="16" t="s">
        <v>722</v>
      </c>
      <c r="C452" s="17">
        <f>SUM(ÖNK!C452,ovi!C452)</f>
        <v>0</v>
      </c>
      <c r="D452" s="17">
        <f>SUM(ÖNK!D452,ovi!D452)</f>
        <v>0</v>
      </c>
      <c r="E452" s="235">
        <f>SUM(ÖNK!E452,ovi!E452)</f>
        <v>0</v>
      </c>
      <c r="F452" s="235">
        <f>SUM(ÖNK!F452,ovi!F452)</f>
        <v>0</v>
      </c>
    </row>
    <row r="453" spans="1:6" hidden="1" x14ac:dyDescent="0.2">
      <c r="A453" s="15" t="s">
        <v>317</v>
      </c>
      <c r="B453" s="16" t="s">
        <v>723</v>
      </c>
      <c r="C453" s="17">
        <f>SUM(ÖNK!C453,ovi!C453)</f>
        <v>0</v>
      </c>
      <c r="D453" s="17">
        <f>SUM(ÖNK!D453,ovi!D453)</f>
        <v>0</v>
      </c>
      <c r="E453" s="235">
        <f>SUM(ÖNK!E453,ovi!E453)</f>
        <v>0</v>
      </c>
      <c r="F453" s="235">
        <f>SUM(ÖNK!F453,ovi!F453)</f>
        <v>0</v>
      </c>
    </row>
    <row r="454" spans="1:6" hidden="1" x14ac:dyDescent="0.2">
      <c r="A454" s="15" t="s">
        <v>319</v>
      </c>
      <c r="B454" s="16" t="s">
        <v>724</v>
      </c>
      <c r="C454" s="17">
        <f>SUM(ÖNK!C454,ovi!C454)</f>
        <v>0</v>
      </c>
      <c r="D454" s="17">
        <f>SUM(ÖNK!D454,ovi!D454)</f>
        <v>0</v>
      </c>
      <c r="E454" s="235">
        <f>SUM(ÖNK!E454,ovi!E454)</f>
        <v>0</v>
      </c>
      <c r="F454" s="235">
        <f>SUM(ÖNK!F454,ovi!F454)</f>
        <v>0</v>
      </c>
    </row>
    <row r="455" spans="1:6" hidden="1" x14ac:dyDescent="0.2">
      <c r="A455" s="15" t="s">
        <v>321</v>
      </c>
      <c r="B455" s="16" t="s">
        <v>725</v>
      </c>
      <c r="C455" s="17">
        <f>SUM(ÖNK!C455,ovi!C455)</f>
        <v>0</v>
      </c>
      <c r="D455" s="17">
        <f>SUM(ÖNK!D455,ovi!D455)</f>
        <v>0</v>
      </c>
      <c r="E455" s="235">
        <f>SUM(ÖNK!E455,ovi!E455)</f>
        <v>0</v>
      </c>
      <c r="F455" s="235">
        <f>SUM(ÖNK!F455,ovi!F455)</f>
        <v>0</v>
      </c>
    </row>
    <row r="456" spans="1:6" hidden="1" x14ac:dyDescent="0.2">
      <c r="A456" s="15" t="s">
        <v>323</v>
      </c>
      <c r="B456" s="16" t="s">
        <v>726</v>
      </c>
      <c r="C456" s="17">
        <f>SUM(ÖNK!C456,ovi!C456)</f>
        <v>0</v>
      </c>
      <c r="D456" s="17">
        <f>SUM(ÖNK!D456,ovi!D456)</f>
        <v>0</v>
      </c>
      <c r="E456" s="235">
        <f>SUM(ÖNK!E456,ovi!E456)</f>
        <v>0</v>
      </c>
      <c r="F456" s="235">
        <f>SUM(ÖNK!F456,ovi!F456)</f>
        <v>0</v>
      </c>
    </row>
    <row r="457" spans="1:6" hidden="1" x14ac:dyDescent="0.2">
      <c r="A457" s="15" t="s">
        <v>325</v>
      </c>
      <c r="B457" s="16" t="s">
        <v>727</v>
      </c>
      <c r="C457" s="17">
        <f>SUM(ÖNK!C457,ovi!C457)</f>
        <v>0</v>
      </c>
      <c r="D457" s="17">
        <f>SUM(ÖNK!D457,ovi!D457)</f>
        <v>0</v>
      </c>
      <c r="E457" s="235">
        <f>SUM(ÖNK!E457,ovi!E457)</f>
        <v>0</v>
      </c>
      <c r="F457" s="235">
        <f>SUM(ÖNK!F457,ovi!F457)</f>
        <v>0</v>
      </c>
    </row>
    <row r="458" spans="1:6" hidden="1" x14ac:dyDescent="0.2">
      <c r="A458" s="15" t="s">
        <v>327</v>
      </c>
      <c r="B458" s="16" t="s">
        <v>728</v>
      </c>
      <c r="C458" s="17">
        <f>SUM(ÖNK!C458,ovi!C458)</f>
        <v>0</v>
      </c>
      <c r="D458" s="17">
        <f>SUM(ÖNK!D458,ovi!D458)</f>
        <v>0</v>
      </c>
      <c r="E458" s="235">
        <f>SUM(ÖNK!E458,ovi!E458)</f>
        <v>0</v>
      </c>
      <c r="F458" s="235">
        <f>SUM(ÖNK!F458,ovi!F458)</f>
        <v>0</v>
      </c>
    </row>
    <row r="459" spans="1:6" hidden="1" x14ac:dyDescent="0.2">
      <c r="A459" s="15" t="s">
        <v>329</v>
      </c>
      <c r="B459" s="16" t="s">
        <v>729</v>
      </c>
      <c r="C459" s="17">
        <f>SUM(ÖNK!C459,ovi!C459)</f>
        <v>0</v>
      </c>
      <c r="D459" s="17">
        <f>SUM(ÖNK!D459,ovi!D459)</f>
        <v>0</v>
      </c>
      <c r="E459" s="235">
        <f>SUM(ÖNK!E459,ovi!E459)</f>
        <v>0</v>
      </c>
      <c r="F459" s="235">
        <f>SUM(ÖNK!F459,ovi!F459)</f>
        <v>0</v>
      </c>
    </row>
    <row r="460" spans="1:6" hidden="1" x14ac:dyDescent="0.2">
      <c r="A460" s="15" t="s">
        <v>331</v>
      </c>
      <c r="B460" s="16" t="s">
        <v>730</v>
      </c>
      <c r="C460" s="17">
        <f>SUM(ÖNK!C460,ovi!C460)</f>
        <v>0</v>
      </c>
      <c r="D460" s="17">
        <f>SUM(ÖNK!D460,ovi!D460)</f>
        <v>0</v>
      </c>
      <c r="E460" s="235">
        <f>SUM(ÖNK!E460,ovi!E460)</f>
        <v>0</v>
      </c>
      <c r="F460" s="235">
        <f>SUM(ÖNK!F460,ovi!F460)</f>
        <v>0</v>
      </c>
    </row>
    <row r="461" spans="1:6" ht="15.75" hidden="1" customHeight="1" x14ac:dyDescent="0.2">
      <c r="A461" s="15" t="s">
        <v>333</v>
      </c>
      <c r="B461" s="16" t="s">
        <v>731</v>
      </c>
      <c r="C461" s="17">
        <f>SUM(ÖNK!C461,ovi!C461)</f>
        <v>0</v>
      </c>
      <c r="D461" s="17">
        <f>SUM(ÖNK!D461,ovi!D461)</f>
        <v>0</v>
      </c>
      <c r="E461" s="235">
        <f>SUM(ÖNK!E461,ovi!E461)</f>
        <v>0</v>
      </c>
      <c r="F461" s="235">
        <f>SUM(ÖNK!F461,ovi!F461)</f>
        <v>0</v>
      </c>
    </row>
    <row r="462" spans="1:6" hidden="1" x14ac:dyDescent="0.2">
      <c r="A462" s="15" t="s">
        <v>335</v>
      </c>
      <c r="B462" s="16" t="s">
        <v>732</v>
      </c>
      <c r="C462" s="17">
        <f>SUM(ÖNK!C462,ovi!C462)</f>
        <v>0</v>
      </c>
      <c r="D462" s="17">
        <f>SUM(ÖNK!D462,ovi!D462)</f>
        <v>0</v>
      </c>
      <c r="E462" s="235">
        <f>SUM(ÖNK!E462,ovi!E462)</f>
        <v>0</v>
      </c>
      <c r="F462" s="235">
        <f>SUM(ÖNK!F462,ovi!F462)</f>
        <v>0</v>
      </c>
    </row>
    <row r="463" spans="1:6" hidden="1" x14ac:dyDescent="0.2">
      <c r="A463" s="15" t="s">
        <v>337</v>
      </c>
      <c r="B463" s="16" t="s">
        <v>733</v>
      </c>
      <c r="C463" s="17">
        <f>SUM(ÖNK!C463,ovi!C463)</f>
        <v>0</v>
      </c>
      <c r="D463" s="17">
        <f>SUM(ÖNK!D463,ovi!D463)</f>
        <v>0</v>
      </c>
      <c r="E463" s="235">
        <f>SUM(ÖNK!E463,ovi!E463)</f>
        <v>0</v>
      </c>
      <c r="F463" s="235">
        <f>SUM(ÖNK!F463,ovi!F463)</f>
        <v>0</v>
      </c>
    </row>
    <row r="464" spans="1:6" hidden="1" x14ac:dyDescent="0.2">
      <c r="A464" s="15" t="s">
        <v>339</v>
      </c>
      <c r="B464" s="16" t="s">
        <v>734</v>
      </c>
      <c r="C464" s="17">
        <f>SUM(ÖNK!C464,ovi!C464)</f>
        <v>0</v>
      </c>
      <c r="D464" s="17">
        <f>SUM(ÖNK!D464,ovi!D464)</f>
        <v>0</v>
      </c>
      <c r="E464" s="235">
        <f>SUM(ÖNK!E464,ovi!E464)</f>
        <v>0</v>
      </c>
      <c r="F464" s="235">
        <f>SUM(ÖNK!F464,ovi!F464)</f>
        <v>0</v>
      </c>
    </row>
    <row r="465" spans="1:6" hidden="1" x14ac:dyDescent="0.2">
      <c r="A465" s="15" t="s">
        <v>341</v>
      </c>
      <c r="B465" s="16" t="s">
        <v>735</v>
      </c>
      <c r="C465" s="17">
        <f>SUM(ÖNK!C465,ovi!C465)</f>
        <v>0</v>
      </c>
      <c r="D465" s="17">
        <f>SUM(ÖNK!D465,ovi!D465)</f>
        <v>0</v>
      </c>
      <c r="E465" s="235">
        <f>SUM(ÖNK!E465,ovi!E465)</f>
        <v>0</v>
      </c>
      <c r="F465" s="235">
        <f>SUM(ÖNK!F465,ovi!F465)</f>
        <v>0</v>
      </c>
    </row>
    <row r="466" spans="1:6" ht="15.75" customHeight="1" x14ac:dyDescent="0.2">
      <c r="A466" s="15" t="s">
        <v>343</v>
      </c>
      <c r="B466" s="16" t="s">
        <v>736</v>
      </c>
      <c r="C466" s="235">
        <f>SUM(ÖNK!C466,ovi!C466)</f>
        <v>100000</v>
      </c>
      <c r="D466" s="235">
        <f>SUM(ÖNK!D466,ovi!D466)</f>
        <v>100000</v>
      </c>
      <c r="E466" s="235">
        <f>SUM(ÖNK!E466,ovi!E466)</f>
        <v>182250</v>
      </c>
      <c r="F466" s="235">
        <f>SUM(ÖNK!F466,ovi!F466)</f>
        <v>200</v>
      </c>
    </row>
    <row r="467" spans="1:6" hidden="1" x14ac:dyDescent="0.2">
      <c r="A467" s="15" t="s">
        <v>345</v>
      </c>
      <c r="B467" s="16" t="s">
        <v>737</v>
      </c>
      <c r="C467" s="17">
        <f>SUM(ÖNK!C467,ovi!C467)</f>
        <v>0</v>
      </c>
      <c r="D467" s="17">
        <f>SUM(ÖNK!D467,ovi!D467)</f>
        <v>0</v>
      </c>
      <c r="E467" s="235">
        <f>SUM(ÖNK!E467,ovi!E467)</f>
        <v>0</v>
      </c>
      <c r="F467" s="235">
        <f>SUM(ÖNK!F467,ovi!F467)</f>
        <v>0</v>
      </c>
    </row>
    <row r="468" spans="1:6" hidden="1" x14ac:dyDescent="0.2">
      <c r="A468" s="15" t="s">
        <v>347</v>
      </c>
      <c r="B468" s="16" t="s">
        <v>738</v>
      </c>
      <c r="C468" s="17">
        <f>SUM(ÖNK!C468,ovi!C468)</f>
        <v>0</v>
      </c>
      <c r="D468" s="17">
        <f>SUM(ÖNK!D468,ovi!D468)</f>
        <v>0</v>
      </c>
      <c r="E468" s="235">
        <f>SUM(ÖNK!E468,ovi!E468)</f>
        <v>0</v>
      </c>
      <c r="F468" s="235">
        <f>SUM(ÖNK!F468,ovi!F468)</f>
        <v>0</v>
      </c>
    </row>
    <row r="469" spans="1:6" ht="25.5" hidden="1" x14ac:dyDescent="0.2">
      <c r="A469" s="15" t="s">
        <v>349</v>
      </c>
      <c r="B469" s="16" t="s">
        <v>739</v>
      </c>
      <c r="C469" s="17">
        <f>SUM(ÖNK!C469,ovi!C469)</f>
        <v>0</v>
      </c>
      <c r="D469" s="17">
        <f>SUM(ÖNK!D469,ovi!D469)</f>
        <v>0</v>
      </c>
      <c r="E469" s="235">
        <f>SUM(ÖNK!E469,ovi!E469)</f>
        <v>0</v>
      </c>
      <c r="F469" s="235">
        <f>SUM(ÖNK!F469,ovi!F469)</f>
        <v>0</v>
      </c>
    </row>
    <row r="470" spans="1:6" hidden="1" x14ac:dyDescent="0.2">
      <c r="A470" s="15" t="s">
        <v>351</v>
      </c>
      <c r="B470" s="16" t="s">
        <v>740</v>
      </c>
      <c r="C470" s="17">
        <f>SUM(ÖNK!C470,ovi!C470)</f>
        <v>0</v>
      </c>
      <c r="D470" s="17">
        <f>SUM(ÖNK!D470,ovi!D470)</f>
        <v>0</v>
      </c>
      <c r="E470" s="235">
        <f>SUM(ÖNK!E470,ovi!E470)</f>
        <v>0</v>
      </c>
      <c r="F470" s="235">
        <f>SUM(ÖNK!F470,ovi!F470)</f>
        <v>0</v>
      </c>
    </row>
    <row r="471" spans="1:6" hidden="1" x14ac:dyDescent="0.2">
      <c r="A471" s="15" t="s">
        <v>353</v>
      </c>
      <c r="B471" s="16" t="s">
        <v>741</v>
      </c>
      <c r="C471" s="17">
        <f>SUM(ÖNK!C471,ovi!C471)</f>
        <v>0</v>
      </c>
      <c r="D471" s="17">
        <f>SUM(ÖNK!D471,ovi!D471)</f>
        <v>0</v>
      </c>
      <c r="E471" s="235">
        <f>SUM(ÖNK!E471,ovi!E471)</f>
        <v>0</v>
      </c>
      <c r="F471" s="235">
        <f>SUM(ÖNK!F471,ovi!F471)</f>
        <v>0</v>
      </c>
    </row>
    <row r="472" spans="1:6" hidden="1" x14ac:dyDescent="0.2">
      <c r="A472" s="15" t="s">
        <v>355</v>
      </c>
      <c r="B472" s="16" t="s">
        <v>742</v>
      </c>
      <c r="C472" s="17">
        <f>SUM(ÖNK!C472,ovi!C472)</f>
        <v>0</v>
      </c>
      <c r="D472" s="17">
        <f>SUM(ÖNK!D472,ovi!D472)</f>
        <v>0</v>
      </c>
      <c r="E472" s="235">
        <f>SUM(ÖNK!E472,ovi!E472)</f>
        <v>0</v>
      </c>
      <c r="F472" s="235">
        <f>SUM(ÖNK!F472,ovi!F472)</f>
        <v>0</v>
      </c>
    </row>
    <row r="473" spans="1:6" hidden="1" x14ac:dyDescent="0.2">
      <c r="A473" s="15" t="s">
        <v>357</v>
      </c>
      <c r="B473" s="16" t="s">
        <v>743</v>
      </c>
      <c r="C473" s="17">
        <f>SUM(ÖNK!C473,ovi!C473)</f>
        <v>0</v>
      </c>
      <c r="D473" s="17">
        <f>SUM(ÖNK!D473,ovi!D473)</f>
        <v>0</v>
      </c>
      <c r="E473" s="235">
        <f>SUM(ÖNK!E473,ovi!E473)</f>
        <v>0</v>
      </c>
      <c r="F473" s="235">
        <f>SUM(ÖNK!F473,ovi!F473)</f>
        <v>0</v>
      </c>
    </row>
    <row r="474" spans="1:6" x14ac:dyDescent="0.2">
      <c r="A474" s="15" t="s">
        <v>359</v>
      </c>
      <c r="B474" s="16" t="s">
        <v>744</v>
      </c>
      <c r="C474" s="235">
        <f>SUM(ÖNK!C474,ovi!C474)</f>
        <v>100000</v>
      </c>
      <c r="D474" s="235">
        <f>SUM(ÖNK!D474,ovi!D474)</f>
        <v>100000</v>
      </c>
      <c r="E474" s="235">
        <f>SUM(ÖNK!E474,ovi!E474)</f>
        <v>182250</v>
      </c>
      <c r="F474" s="235">
        <f>SUM(ÖNK!F474,ovi!F474)</f>
        <v>200</v>
      </c>
    </row>
    <row r="475" spans="1:6" hidden="1" x14ac:dyDescent="0.2">
      <c r="A475" s="15" t="s">
        <v>361</v>
      </c>
      <c r="B475" s="16" t="s">
        <v>745</v>
      </c>
      <c r="C475" s="17">
        <f>SUM(ÖNK!C475,ovi!C475)</f>
        <v>0</v>
      </c>
      <c r="D475" s="17">
        <f>SUM(ÖNK!D475,ovi!D475)</f>
        <v>0</v>
      </c>
      <c r="E475" s="235">
        <f>SUM(ÖNK!E475,ovi!E475)</f>
        <v>0</v>
      </c>
      <c r="F475" s="235">
        <f>SUM(ÖNK!F475,ovi!F475)</f>
        <v>0</v>
      </c>
    </row>
    <row r="476" spans="1:6" hidden="1" x14ac:dyDescent="0.2">
      <c r="A476" s="15" t="s">
        <v>363</v>
      </c>
      <c r="B476" s="16" t="s">
        <v>746</v>
      </c>
      <c r="C476" s="17">
        <f>SUM(ÖNK!C476,ovi!C476)</f>
        <v>0</v>
      </c>
      <c r="D476" s="17">
        <f>SUM(ÖNK!D476,ovi!D476)</f>
        <v>0</v>
      </c>
      <c r="E476" s="235">
        <f>SUM(ÖNK!E476,ovi!E476)</f>
        <v>0</v>
      </c>
      <c r="F476" s="235">
        <f>SUM(ÖNK!F476,ovi!F476)</f>
        <v>0</v>
      </c>
    </row>
    <row r="477" spans="1:6" hidden="1" x14ac:dyDescent="0.2">
      <c r="A477" s="15" t="s">
        <v>365</v>
      </c>
      <c r="B477" s="16" t="s">
        <v>747</v>
      </c>
      <c r="C477" s="17">
        <f>SUM(ÖNK!C477,ovi!C477)</f>
        <v>0</v>
      </c>
      <c r="D477" s="17">
        <f>SUM(ÖNK!D477,ovi!D477)</f>
        <v>0</v>
      </c>
      <c r="E477" s="235">
        <f>SUM(ÖNK!E477,ovi!E477)</f>
        <v>0</v>
      </c>
      <c r="F477" s="235">
        <f>SUM(ÖNK!F477,ovi!F477)</f>
        <v>0</v>
      </c>
    </row>
    <row r="478" spans="1:6" hidden="1" x14ac:dyDescent="0.2">
      <c r="A478" s="15" t="s">
        <v>367</v>
      </c>
      <c r="B478" s="16" t="s">
        <v>748</v>
      </c>
      <c r="C478" s="17">
        <f>SUM(ÖNK!C478,ovi!C478)</f>
        <v>0</v>
      </c>
      <c r="D478" s="17">
        <f>SUM(ÖNK!D478,ovi!D478)</f>
        <v>0</v>
      </c>
      <c r="E478" s="235">
        <f>SUM(ÖNK!E478,ovi!E478)</f>
        <v>0</v>
      </c>
      <c r="F478" s="235">
        <f>SUM(ÖNK!F478,ovi!F478)</f>
        <v>0</v>
      </c>
    </row>
    <row r="479" spans="1:6" hidden="1" x14ac:dyDescent="0.2">
      <c r="A479" s="15" t="s">
        <v>369</v>
      </c>
      <c r="B479" s="16" t="s">
        <v>749</v>
      </c>
      <c r="C479" s="17">
        <f>SUM(ÖNK!C479,ovi!C479)</f>
        <v>0</v>
      </c>
      <c r="D479" s="17">
        <f>SUM(ÖNK!D479,ovi!D479)</f>
        <v>0</v>
      </c>
      <c r="E479" s="235">
        <f>SUM(ÖNK!E479,ovi!E479)</f>
        <v>0</v>
      </c>
      <c r="F479" s="235">
        <f>SUM(ÖNK!F479,ovi!F479)</f>
        <v>0</v>
      </c>
    </row>
    <row r="480" spans="1:6" hidden="1" x14ac:dyDescent="0.2">
      <c r="A480" s="15" t="s">
        <v>371</v>
      </c>
      <c r="B480" s="16" t="s">
        <v>750</v>
      </c>
      <c r="C480" s="17">
        <f>SUM(ÖNK!C480,ovi!C480)</f>
        <v>0</v>
      </c>
      <c r="D480" s="17">
        <f>SUM(ÖNK!D480,ovi!D480)</f>
        <v>0</v>
      </c>
      <c r="E480" s="235">
        <f>SUM(ÖNK!E480,ovi!E480)</f>
        <v>0</v>
      </c>
      <c r="F480" s="235">
        <f>SUM(ÖNK!F480,ovi!F480)</f>
        <v>0</v>
      </c>
    </row>
    <row r="481" spans="1:6" hidden="1" x14ac:dyDescent="0.2">
      <c r="A481" s="15" t="s">
        <v>373</v>
      </c>
      <c r="B481" s="16" t="s">
        <v>751</v>
      </c>
      <c r="C481" s="17">
        <f>SUM(ÖNK!C481,ovi!C481)</f>
        <v>0</v>
      </c>
      <c r="D481" s="17">
        <f>SUM(ÖNK!D481,ovi!D481)</f>
        <v>0</v>
      </c>
      <c r="E481" s="235">
        <f>SUM(ÖNK!E481,ovi!E481)</f>
        <v>0</v>
      </c>
      <c r="F481" s="235">
        <f>SUM(ÖNK!F481,ovi!F481)</f>
        <v>0</v>
      </c>
    </row>
    <row r="482" spans="1:6" hidden="1" x14ac:dyDescent="0.2">
      <c r="A482" s="15" t="s">
        <v>375</v>
      </c>
      <c r="B482" s="16" t="s">
        <v>752</v>
      </c>
      <c r="C482" s="17">
        <f>SUM(ÖNK!C482,ovi!C482)</f>
        <v>0</v>
      </c>
      <c r="D482" s="17">
        <f>SUM(ÖNK!D482,ovi!D482)</f>
        <v>0</v>
      </c>
      <c r="E482" s="235">
        <f>SUM(ÖNK!E482,ovi!E482)</f>
        <v>0</v>
      </c>
      <c r="F482" s="235">
        <f>SUM(ÖNK!F482,ovi!F482)</f>
        <v>0</v>
      </c>
    </row>
    <row r="483" spans="1:6" ht="15.75" customHeight="1" x14ac:dyDescent="0.2">
      <c r="A483" s="18" t="s">
        <v>377</v>
      </c>
      <c r="B483" s="19" t="s">
        <v>753</v>
      </c>
      <c r="C483" s="235">
        <f>SUM(ÖNK!C483,ovi!C483)</f>
        <v>8100000</v>
      </c>
      <c r="D483" s="235">
        <f>SUM(ÖNK!D483,ovi!D483)</f>
        <v>8100000</v>
      </c>
      <c r="E483" s="235">
        <f>SUM(ÖNK!E483,ovi!E483)</f>
        <v>22258603</v>
      </c>
      <c r="F483" s="235">
        <f>SUM(ÖNK!F483,ovi!F483)</f>
        <v>14400</v>
      </c>
    </row>
    <row r="484" spans="1:6" s="24" customFormat="1" ht="15.75" customHeight="1" x14ac:dyDescent="0.2">
      <c r="A484" s="18" t="s">
        <v>379</v>
      </c>
      <c r="B484" s="19" t="s">
        <v>754</v>
      </c>
      <c r="C484" s="235">
        <f>SUM(ÖNK!C484,ovi!C484)</f>
        <v>150000</v>
      </c>
      <c r="D484" s="235">
        <f>SUM(ÖNK!D484,ovi!D484)</f>
        <v>150000</v>
      </c>
      <c r="E484" s="235">
        <f>SUM(ÖNK!E484,ovi!E484)</f>
        <v>447605</v>
      </c>
      <c r="F484" s="235">
        <f>SUM(ÖNK!F484,ovi!F484)</f>
        <v>150</v>
      </c>
    </row>
    <row r="485" spans="1:6" hidden="1" x14ac:dyDescent="0.2">
      <c r="A485" s="15" t="s">
        <v>381</v>
      </c>
      <c r="B485" s="16" t="s">
        <v>755</v>
      </c>
      <c r="C485" s="17">
        <f>SUM(ÖNK!C485,ovi!C485)</f>
        <v>0</v>
      </c>
      <c r="D485" s="17">
        <f>SUM(ÖNK!D485,ovi!D485)</f>
        <v>0</v>
      </c>
      <c r="E485" s="235">
        <f>SUM(ÖNK!E485,ovi!E485)</f>
        <v>0</v>
      </c>
      <c r="F485" s="235">
        <f>SUM(ÖNK!F485,ovi!F485)</f>
        <v>0</v>
      </c>
    </row>
    <row r="486" spans="1:6" hidden="1" x14ac:dyDescent="0.2">
      <c r="A486" s="15" t="s">
        <v>383</v>
      </c>
      <c r="B486" s="16" t="s">
        <v>756</v>
      </c>
      <c r="C486" s="17">
        <f>SUM(ÖNK!C486,ovi!C486)</f>
        <v>0</v>
      </c>
      <c r="D486" s="17">
        <f>SUM(ÖNK!D486,ovi!D486)</f>
        <v>0</v>
      </c>
      <c r="E486" s="235">
        <f>SUM(ÖNK!E486,ovi!E486)</f>
        <v>0</v>
      </c>
      <c r="F486" s="235">
        <f>SUM(ÖNK!F486,ovi!F486)</f>
        <v>0</v>
      </c>
    </row>
    <row r="487" spans="1:6" hidden="1" x14ac:dyDescent="0.2">
      <c r="A487" s="15" t="s">
        <v>385</v>
      </c>
      <c r="B487" s="16" t="s">
        <v>757</v>
      </c>
      <c r="C487" s="17">
        <f>SUM(ÖNK!C487,ovi!C487)</f>
        <v>0</v>
      </c>
      <c r="D487" s="17">
        <f>SUM(ÖNK!D487,ovi!D487)</f>
        <v>0</v>
      </c>
      <c r="E487" s="235">
        <f>SUM(ÖNK!E487,ovi!E487)</f>
        <v>0</v>
      </c>
      <c r="F487" s="235">
        <f>SUM(ÖNK!F487,ovi!F487)</f>
        <v>0</v>
      </c>
    </row>
    <row r="488" spans="1:6" hidden="1" x14ac:dyDescent="0.2">
      <c r="A488" s="15" t="s">
        <v>387</v>
      </c>
      <c r="B488" s="16" t="s">
        <v>758</v>
      </c>
      <c r="C488" s="17">
        <f>SUM(ÖNK!C488,ovi!C488)</f>
        <v>0</v>
      </c>
      <c r="D488" s="17">
        <f>SUM(ÖNK!D488,ovi!D488)</f>
        <v>0</v>
      </c>
      <c r="E488" s="235">
        <f>SUM(ÖNK!E488,ovi!E488)</f>
        <v>0</v>
      </c>
      <c r="F488" s="235">
        <f>SUM(ÖNK!F488,ovi!F488)</f>
        <v>0</v>
      </c>
    </row>
    <row r="489" spans="1:6" hidden="1" x14ac:dyDescent="0.2">
      <c r="A489" s="15" t="s">
        <v>389</v>
      </c>
      <c r="B489" s="16" t="s">
        <v>759</v>
      </c>
      <c r="C489" s="17">
        <f>SUM(ÖNK!C489,ovi!C489)</f>
        <v>0</v>
      </c>
      <c r="D489" s="17">
        <f>SUM(ÖNK!D489,ovi!D489)</f>
        <v>0</v>
      </c>
      <c r="E489" s="235">
        <f>SUM(ÖNK!E489,ovi!E489)</f>
        <v>0</v>
      </c>
      <c r="F489" s="235">
        <f>SUM(ÖNK!F489,ovi!F489)</f>
        <v>0</v>
      </c>
    </row>
    <row r="490" spans="1:6" ht="25.5" hidden="1" x14ac:dyDescent="0.2">
      <c r="A490" s="15" t="s">
        <v>391</v>
      </c>
      <c r="B490" s="16" t="s">
        <v>760</v>
      </c>
      <c r="C490" s="17">
        <f>SUM(ÖNK!C490,ovi!C490)</f>
        <v>0</v>
      </c>
      <c r="D490" s="17">
        <f>SUM(ÖNK!D490,ovi!D490)</f>
        <v>0</v>
      </c>
      <c r="E490" s="235">
        <f>SUM(ÖNK!E490,ovi!E490)</f>
        <v>0</v>
      </c>
      <c r="F490" s="235">
        <f>SUM(ÖNK!F490,ovi!F490)</f>
        <v>0</v>
      </c>
    </row>
    <row r="491" spans="1:6" hidden="1" x14ac:dyDescent="0.2">
      <c r="A491" s="15" t="s">
        <v>393</v>
      </c>
      <c r="B491" s="16" t="s">
        <v>761</v>
      </c>
      <c r="C491" s="17">
        <f>SUM(ÖNK!C491,ovi!C491)</f>
        <v>0</v>
      </c>
      <c r="D491" s="17">
        <f>SUM(ÖNK!D491,ovi!D491)</f>
        <v>0</v>
      </c>
      <c r="E491" s="235">
        <f>SUM(ÖNK!E491,ovi!E491)</f>
        <v>0</v>
      </c>
      <c r="F491" s="235">
        <f>SUM(ÖNK!F491,ovi!F491)</f>
        <v>0</v>
      </c>
    </row>
    <row r="492" spans="1:6" hidden="1" x14ac:dyDescent="0.2">
      <c r="A492" s="15" t="s">
        <v>395</v>
      </c>
      <c r="B492" s="16" t="s">
        <v>762</v>
      </c>
      <c r="C492" s="17">
        <f>SUM(ÖNK!C492,ovi!C492)</f>
        <v>0</v>
      </c>
      <c r="D492" s="17">
        <f>SUM(ÖNK!D492,ovi!D492)</f>
        <v>0</v>
      </c>
      <c r="E492" s="235">
        <f>SUM(ÖNK!E492,ovi!E492)</f>
        <v>0</v>
      </c>
      <c r="F492" s="235">
        <f>SUM(ÖNK!F492,ovi!F492)</f>
        <v>0</v>
      </c>
    </row>
    <row r="493" spans="1:6" hidden="1" x14ac:dyDescent="0.2">
      <c r="A493" s="15" t="s">
        <v>397</v>
      </c>
      <c r="B493" s="16" t="s">
        <v>763</v>
      </c>
      <c r="C493" s="17">
        <f>SUM(ÖNK!C493,ovi!C493)</f>
        <v>0</v>
      </c>
      <c r="D493" s="17">
        <f>SUM(ÖNK!D493,ovi!D493)</f>
        <v>0</v>
      </c>
      <c r="E493" s="235">
        <f>SUM(ÖNK!E493,ovi!E493)</f>
        <v>0</v>
      </c>
      <c r="F493" s="235">
        <f>SUM(ÖNK!F493,ovi!F493)</f>
        <v>0</v>
      </c>
    </row>
    <row r="494" spans="1:6" hidden="1" x14ac:dyDescent="0.2">
      <c r="A494" s="15" t="s">
        <v>399</v>
      </c>
      <c r="B494" s="16" t="s">
        <v>764</v>
      </c>
      <c r="C494" s="17">
        <f>SUM(ÖNK!C494,ovi!C494)</f>
        <v>0</v>
      </c>
      <c r="D494" s="17">
        <f>SUM(ÖNK!D494,ovi!D494)</f>
        <v>0</v>
      </c>
      <c r="E494" s="235">
        <f>SUM(ÖNK!E494,ovi!E494)</f>
        <v>0</v>
      </c>
      <c r="F494" s="235">
        <f>SUM(ÖNK!F494,ovi!F494)</f>
        <v>0</v>
      </c>
    </row>
    <row r="495" spans="1:6" ht="25.5" hidden="1" x14ac:dyDescent="0.2">
      <c r="A495" s="15" t="s">
        <v>401</v>
      </c>
      <c r="B495" s="16" t="s">
        <v>765</v>
      </c>
      <c r="C495" s="17">
        <f>SUM(ÖNK!C495,ovi!C495)</f>
        <v>0</v>
      </c>
      <c r="D495" s="17">
        <f>SUM(ÖNK!D495,ovi!D495)</f>
        <v>0</v>
      </c>
      <c r="E495" s="235">
        <f>SUM(ÖNK!E495,ovi!E495)</f>
        <v>0</v>
      </c>
      <c r="F495" s="235">
        <f>SUM(ÖNK!F495,ovi!F495)</f>
        <v>0</v>
      </c>
    </row>
    <row r="496" spans="1:6" x14ac:dyDescent="0.2">
      <c r="A496" s="15" t="s">
        <v>403</v>
      </c>
      <c r="B496" s="16" t="s">
        <v>766</v>
      </c>
      <c r="C496" s="235">
        <f>SUM(ÖNK!C496,ovi!C496)</f>
        <v>150000</v>
      </c>
      <c r="D496" s="235">
        <f>SUM(ÖNK!D496,ovi!D496)</f>
        <v>150000</v>
      </c>
      <c r="E496" s="235">
        <f>SUM(ÖNK!E496,ovi!E496)</f>
        <v>447605</v>
      </c>
      <c r="F496" s="235">
        <f>SUM(ÖNK!F496,ovi!F496)</f>
        <v>150</v>
      </c>
    </row>
    <row r="497" spans="1:6" s="35" customFormat="1" ht="22.5" customHeight="1" x14ac:dyDescent="0.2">
      <c r="A497" s="208" t="s">
        <v>405</v>
      </c>
      <c r="B497" s="188" t="s">
        <v>767</v>
      </c>
      <c r="C497" s="283">
        <f>SUM(ÖNK!C497,ovi!C497)</f>
        <v>21250000</v>
      </c>
      <c r="D497" s="283">
        <f>SUM(ÖNK!D497,ovi!D497)</f>
        <v>21250000</v>
      </c>
      <c r="E497" s="283">
        <f>SUM(ÖNK!E497,ovi!E497)</f>
        <v>36681121</v>
      </c>
      <c r="F497" s="283">
        <f>SUM(ÖNK!F497,ovi!F497)</f>
        <v>27550</v>
      </c>
    </row>
    <row r="498" spans="1:6" hidden="1" outlineLevel="1" x14ac:dyDescent="0.2">
      <c r="A498" s="15" t="s">
        <v>407</v>
      </c>
      <c r="B498" s="16" t="s">
        <v>768</v>
      </c>
      <c r="C498" s="17">
        <f>SUM(ÖNK!C498,ovi!C498)</f>
        <v>0</v>
      </c>
      <c r="D498" s="17">
        <f>SUM(ÖNK!D498,ovi!D498)</f>
        <v>0</v>
      </c>
      <c r="E498" s="235">
        <f>SUM(ÖNK!E498,ovi!E498)</f>
        <v>0</v>
      </c>
      <c r="F498" s="235">
        <f>SUM(ÖNK!F498,ovi!F498)</f>
        <v>0</v>
      </c>
    </row>
    <row r="499" spans="1:6" outlineLevel="1" x14ac:dyDescent="0.2">
      <c r="A499" s="15" t="s">
        <v>409</v>
      </c>
      <c r="B499" s="16" t="s">
        <v>769</v>
      </c>
      <c r="C499" s="235">
        <f>SUM(ÖNK!C499,ovi!C499)</f>
        <v>1940000</v>
      </c>
      <c r="D499" s="235">
        <f>SUM(ÖNK!D499,ovi!D499)</f>
        <v>1940000</v>
      </c>
      <c r="E499" s="235">
        <f>SUM(ÖNK!E499,ovi!E499)</f>
        <v>4971029</v>
      </c>
      <c r="F499" s="235">
        <f>SUM(ÖNK!F499,ovi!F499)</f>
        <v>2000</v>
      </c>
    </row>
    <row r="500" spans="1:6" hidden="1" outlineLevel="1" x14ac:dyDescent="0.2">
      <c r="A500" s="15" t="s">
        <v>411</v>
      </c>
      <c r="B500" s="16" t="s">
        <v>770</v>
      </c>
      <c r="C500" s="17">
        <f>SUM(ÖNK!C500,ovi!C500)</f>
        <v>0</v>
      </c>
      <c r="D500" s="17">
        <f>SUM(ÖNK!D500,ovi!D500)</f>
        <v>0</v>
      </c>
      <c r="E500" s="235">
        <f>SUM(ÖNK!E500,ovi!E500)</f>
        <v>4851029</v>
      </c>
      <c r="F500" s="235">
        <f>SUM(ÖNK!F500,ovi!F500)</f>
        <v>0</v>
      </c>
    </row>
    <row r="501" spans="1:6" hidden="1" outlineLevel="1" x14ac:dyDescent="0.2">
      <c r="A501" s="15" t="s">
        <v>413</v>
      </c>
      <c r="B501" s="16" t="s">
        <v>771</v>
      </c>
      <c r="C501" s="17">
        <f>SUM(ÖNK!C501,ovi!C501)</f>
        <v>0</v>
      </c>
      <c r="D501" s="17">
        <f>SUM(ÖNK!D501,ovi!D501)</f>
        <v>0</v>
      </c>
      <c r="E501" s="235">
        <f>SUM(ÖNK!E501,ovi!E501)</f>
        <v>0</v>
      </c>
      <c r="F501" s="235">
        <f>SUM(ÖNK!F501,ovi!F501)</f>
        <v>0</v>
      </c>
    </row>
    <row r="502" spans="1:6" outlineLevel="1" x14ac:dyDescent="0.2">
      <c r="A502" s="15" t="s">
        <v>415</v>
      </c>
      <c r="B502" s="16" t="s">
        <v>772</v>
      </c>
      <c r="C502" s="235">
        <f>SUM(ÖNK!C502,ovi!C502)</f>
        <v>1750000</v>
      </c>
      <c r="D502" s="235">
        <f>SUM(ÖNK!D502,ovi!D502)</f>
        <v>1750000</v>
      </c>
      <c r="E502" s="235">
        <f>SUM(ÖNK!E502,ovi!E502)</f>
        <v>2758736</v>
      </c>
      <c r="F502" s="235">
        <f>SUM(ÖNK!F502,ovi!F502)</f>
        <v>1750</v>
      </c>
    </row>
    <row r="503" spans="1:6" hidden="1" outlineLevel="1" x14ac:dyDescent="0.2">
      <c r="A503" s="15" t="s">
        <v>417</v>
      </c>
      <c r="B503" s="16" t="s">
        <v>773</v>
      </c>
      <c r="C503" s="17">
        <f>SUM(ÖNK!C503,ovi!C503)</f>
        <v>0</v>
      </c>
      <c r="D503" s="17">
        <f>SUM(ÖNK!D503,ovi!D503)</f>
        <v>0</v>
      </c>
      <c r="E503" s="235">
        <f>SUM(ÖNK!E503,ovi!E503)</f>
        <v>0</v>
      </c>
      <c r="F503" s="235">
        <f>SUM(ÖNK!F503,ovi!F503)</f>
        <v>0</v>
      </c>
    </row>
    <row r="504" spans="1:6" outlineLevel="1" x14ac:dyDescent="0.2">
      <c r="A504" s="15" t="s">
        <v>419</v>
      </c>
      <c r="B504" s="16" t="s">
        <v>774</v>
      </c>
      <c r="C504" s="235">
        <f>SUM(ÖNK!C504,ovi!C504)</f>
        <v>500000</v>
      </c>
      <c r="D504" s="235">
        <f>SUM(ÖNK!D504,ovi!D504)</f>
        <v>500000</v>
      </c>
      <c r="E504" s="235">
        <f>SUM(ÖNK!E504,ovi!E504)</f>
        <v>565736</v>
      </c>
      <c r="F504" s="235">
        <f>SUM(ÖNK!F504,ovi!F504)</f>
        <v>500</v>
      </c>
    </row>
    <row r="505" spans="1:6" hidden="1" outlineLevel="1" x14ac:dyDescent="0.2">
      <c r="A505" s="15" t="s">
        <v>421</v>
      </c>
      <c r="B505" s="16" t="s">
        <v>775</v>
      </c>
      <c r="C505" s="17">
        <f>SUM(ÖNK!C505,ovi!C505)</f>
        <v>0</v>
      </c>
      <c r="D505" s="17">
        <f>SUM(ÖNK!D505,ovi!D505)</f>
        <v>0</v>
      </c>
      <c r="E505" s="235">
        <f>SUM(ÖNK!E505,ovi!E505)</f>
        <v>0</v>
      </c>
      <c r="F505" s="235">
        <f>SUM(ÖNK!F505,ovi!F505)</f>
        <v>0</v>
      </c>
    </row>
    <row r="506" spans="1:6" ht="25.5" outlineLevel="1" x14ac:dyDescent="0.2">
      <c r="A506" s="15" t="s">
        <v>423</v>
      </c>
      <c r="B506" s="16" t="s">
        <v>776</v>
      </c>
      <c r="C506" s="235">
        <f>SUM(ÖNK!C506,ovi!C506)</f>
        <v>500000</v>
      </c>
      <c r="D506" s="235">
        <f>SUM(ÖNK!D506,ovi!D506)</f>
        <v>500000</v>
      </c>
      <c r="E506" s="235">
        <f>SUM(ÖNK!E506,ovi!E506)</f>
        <v>565736</v>
      </c>
      <c r="F506" s="235">
        <f>SUM(ÖNK!F506,ovi!F506)</f>
        <v>500</v>
      </c>
    </row>
    <row r="507" spans="1:6" hidden="1" outlineLevel="1" x14ac:dyDescent="0.2">
      <c r="A507" s="15" t="s">
        <v>425</v>
      </c>
      <c r="B507" s="16" t="s">
        <v>777</v>
      </c>
      <c r="C507" s="17">
        <f>SUM(ÖNK!C507,ovi!C507)</f>
        <v>0</v>
      </c>
      <c r="D507" s="17">
        <f>SUM(ÖNK!D507,ovi!D507)</f>
        <v>0</v>
      </c>
      <c r="E507" s="235">
        <f>SUM(ÖNK!E507,ovi!E507)</f>
        <v>0</v>
      </c>
      <c r="F507" s="235">
        <f>SUM(ÖNK!F507,ovi!F507)</f>
        <v>0</v>
      </c>
    </row>
    <row r="508" spans="1:6" hidden="1" outlineLevel="1" x14ac:dyDescent="0.2">
      <c r="A508" s="15" t="s">
        <v>426</v>
      </c>
      <c r="B508" s="16" t="s">
        <v>778</v>
      </c>
      <c r="C508" s="17">
        <f>SUM(ÖNK!C508,ovi!C508)</f>
        <v>0</v>
      </c>
      <c r="D508" s="17">
        <f>SUM(ÖNK!D508,ovi!D508)</f>
        <v>0</v>
      </c>
      <c r="E508" s="235">
        <f>SUM(ÖNK!E508,ovi!E508)</f>
        <v>0</v>
      </c>
      <c r="F508" s="235">
        <f>SUM(ÖNK!F508,ovi!F508)</f>
        <v>0</v>
      </c>
    </row>
    <row r="509" spans="1:6" hidden="1" outlineLevel="1" x14ac:dyDescent="0.2">
      <c r="A509" s="15" t="s">
        <v>428</v>
      </c>
      <c r="B509" s="16" t="s">
        <v>779</v>
      </c>
      <c r="C509" s="17">
        <f>SUM(ÖNK!C509,ovi!C509)</f>
        <v>0</v>
      </c>
      <c r="D509" s="17">
        <f>SUM(ÖNK!D509,ovi!D509)</f>
        <v>0</v>
      </c>
      <c r="E509" s="235">
        <f>SUM(ÖNK!E509,ovi!E509)</f>
        <v>0</v>
      </c>
      <c r="F509" s="235">
        <f>SUM(ÖNK!F509,ovi!F509)</f>
        <v>0</v>
      </c>
    </row>
    <row r="510" spans="1:6" hidden="1" outlineLevel="1" x14ac:dyDescent="0.2">
      <c r="A510" s="15" t="s">
        <v>430</v>
      </c>
      <c r="B510" s="16" t="s">
        <v>780</v>
      </c>
      <c r="C510" s="17">
        <f>SUM(ÖNK!C510,ovi!C510)</f>
        <v>0</v>
      </c>
      <c r="D510" s="17">
        <f>SUM(ÖNK!D510,ovi!D510)</f>
        <v>0</v>
      </c>
      <c r="E510" s="235">
        <f>SUM(ÖNK!E510,ovi!E510)</f>
        <v>0</v>
      </c>
      <c r="F510" s="235">
        <f>SUM(ÖNK!F510,ovi!F510)</f>
        <v>0</v>
      </c>
    </row>
    <row r="511" spans="1:6" hidden="1" outlineLevel="1" x14ac:dyDescent="0.2">
      <c r="A511" s="15" t="s">
        <v>432</v>
      </c>
      <c r="B511" s="16" t="s">
        <v>781</v>
      </c>
      <c r="C511" s="17">
        <f>SUM(ÖNK!C511,ovi!C511)</f>
        <v>0</v>
      </c>
      <c r="D511" s="17">
        <f>SUM(ÖNK!D511,ovi!D511)</f>
        <v>0</v>
      </c>
      <c r="E511" s="235">
        <f>SUM(ÖNK!E511,ovi!E511)</f>
        <v>0</v>
      </c>
      <c r="F511" s="235">
        <f>SUM(ÖNK!F511,ovi!F511)</f>
        <v>0</v>
      </c>
    </row>
    <row r="512" spans="1:6" hidden="1" outlineLevel="1" x14ac:dyDescent="0.2">
      <c r="A512" s="15" t="s">
        <v>433</v>
      </c>
      <c r="B512" s="16" t="s">
        <v>782</v>
      </c>
      <c r="C512" s="17">
        <f>SUM(ÖNK!C512,ovi!C512)</f>
        <v>0</v>
      </c>
      <c r="D512" s="17">
        <f>SUM(ÖNK!D512,ovi!D512)</f>
        <v>0</v>
      </c>
      <c r="E512" s="235">
        <f>SUM(ÖNK!E512,ovi!E512)</f>
        <v>0</v>
      </c>
      <c r="F512" s="235">
        <f>SUM(ÖNK!F512,ovi!F512)</f>
        <v>0</v>
      </c>
    </row>
    <row r="513" spans="1:6" hidden="1" outlineLevel="1" x14ac:dyDescent="0.2">
      <c r="A513" s="15" t="s">
        <v>435</v>
      </c>
      <c r="B513" s="16" t="s">
        <v>783</v>
      </c>
      <c r="C513" s="235">
        <f>SUM(ÖNK!C513,ovi!C513)</f>
        <v>257000</v>
      </c>
      <c r="D513" s="235">
        <f>SUM(ÖNK!D513,ovi!D513)</f>
        <v>257000</v>
      </c>
      <c r="E513" s="235">
        <f>SUM(ÖNK!E513,ovi!E513)</f>
        <v>257000</v>
      </c>
      <c r="F513" s="235">
        <f>SUM(ÖNK!F513,ovi!F513)</f>
        <v>0</v>
      </c>
    </row>
    <row r="514" spans="1:6" outlineLevel="1" x14ac:dyDescent="0.2">
      <c r="A514" s="15" t="s">
        <v>437</v>
      </c>
      <c r="B514" s="16" t="s">
        <v>784</v>
      </c>
      <c r="C514" s="17">
        <f>SUM(ÖNK!C514,ovi!C514)</f>
        <v>2000000</v>
      </c>
      <c r="D514" s="17">
        <f>SUM(ÖNK!D514,ovi!D514)</f>
        <v>2098500</v>
      </c>
      <c r="E514" s="235">
        <f>SUM(ÖNK!E514,ovi!E514)</f>
        <v>865737</v>
      </c>
      <c r="F514" s="235">
        <f>SUM(ÖNK!F514,ovi!F514)</f>
        <v>900</v>
      </c>
    </row>
    <row r="515" spans="1:6" hidden="1" outlineLevel="1" x14ac:dyDescent="0.2">
      <c r="A515" s="15" t="s">
        <v>439</v>
      </c>
      <c r="B515" s="16" t="s">
        <v>785</v>
      </c>
      <c r="C515" s="17">
        <f>SUM(ÖNK!C515,ovi!C515)</f>
        <v>0</v>
      </c>
      <c r="D515" s="17">
        <f>SUM(ÖNK!D515,ovi!D515)</f>
        <v>0</v>
      </c>
      <c r="E515" s="235">
        <f>SUM(ÖNK!E515,ovi!E515)</f>
        <v>0</v>
      </c>
      <c r="F515" s="235">
        <f>SUM(ÖNK!F515,ovi!F515)</f>
        <v>0</v>
      </c>
    </row>
    <row r="516" spans="1:6" hidden="1" outlineLevel="1" x14ac:dyDescent="0.2">
      <c r="A516" s="15" t="s">
        <v>441</v>
      </c>
      <c r="B516" s="16" t="s">
        <v>786</v>
      </c>
      <c r="C516" s="235">
        <f>SUM(ÖNK!C516,ovi!C516)</f>
        <v>0</v>
      </c>
      <c r="D516" s="235">
        <f>SUM(ÖNK!D516,ovi!D516)</f>
        <v>0</v>
      </c>
      <c r="E516" s="235">
        <f>SUM(ÖNK!E516,ovi!E516)</f>
        <v>0</v>
      </c>
      <c r="F516" s="235">
        <f>SUM(ÖNK!F516,ovi!F516)</f>
        <v>0</v>
      </c>
    </row>
    <row r="517" spans="1:6" hidden="1" outlineLevel="1" x14ac:dyDescent="0.2">
      <c r="A517" s="15" t="s">
        <v>443</v>
      </c>
      <c r="B517" s="16" t="s">
        <v>787</v>
      </c>
      <c r="C517" s="17">
        <f>SUM(ÖNK!C517,ovi!C517)</f>
        <v>0</v>
      </c>
      <c r="D517" s="17">
        <f>SUM(ÖNK!D517,ovi!D517)</f>
        <v>0</v>
      </c>
      <c r="E517" s="235">
        <f>SUM(ÖNK!E517,ovi!E517)</f>
        <v>0</v>
      </c>
      <c r="F517" s="235">
        <f>SUM(ÖNK!F517,ovi!F517)</f>
        <v>0</v>
      </c>
    </row>
    <row r="518" spans="1:6" hidden="1" outlineLevel="1" x14ac:dyDescent="0.2">
      <c r="A518" s="15" t="s">
        <v>445</v>
      </c>
      <c r="B518" s="16" t="s">
        <v>788</v>
      </c>
      <c r="C518" s="17">
        <f>SUM(ÖNK!C518,ovi!C518)</f>
        <v>0</v>
      </c>
      <c r="D518" s="17">
        <f>SUM(ÖNK!D518,ovi!D518)</f>
        <v>0</v>
      </c>
      <c r="E518" s="235">
        <f>SUM(ÖNK!E518,ovi!E518)</f>
        <v>35</v>
      </c>
      <c r="F518" s="235">
        <f>SUM(ÖNK!F518,ovi!F518)</f>
        <v>0</v>
      </c>
    </row>
    <row r="519" spans="1:6" hidden="1" outlineLevel="1" x14ac:dyDescent="0.2">
      <c r="A519" s="15" t="s">
        <v>447</v>
      </c>
      <c r="B519" s="16" t="s">
        <v>789</v>
      </c>
      <c r="C519" s="17">
        <f>SUM(ÖNK!C519,ovi!C519)</f>
        <v>0</v>
      </c>
      <c r="D519" s="17">
        <f>SUM(ÖNK!D519,ovi!D519)</f>
        <v>0</v>
      </c>
      <c r="E519" s="235">
        <f>SUM(ÖNK!E519,ovi!E519)</f>
        <v>0</v>
      </c>
      <c r="F519" s="235">
        <f>SUM(ÖNK!F519,ovi!F519)</f>
        <v>0</v>
      </c>
    </row>
    <row r="520" spans="1:6" hidden="1" outlineLevel="1" x14ac:dyDescent="0.2">
      <c r="A520" s="15" t="s">
        <v>449</v>
      </c>
      <c r="B520" s="16" t="s">
        <v>790</v>
      </c>
      <c r="C520" s="17">
        <f>SUM(ÖNK!C520,ovi!C520)</f>
        <v>0</v>
      </c>
      <c r="D520" s="17">
        <f>SUM(ÖNK!D520,ovi!D520)</f>
        <v>0</v>
      </c>
      <c r="E520" s="235">
        <f>SUM(ÖNK!E520,ovi!E520)</f>
        <v>0</v>
      </c>
      <c r="F520" s="235">
        <f>SUM(ÖNK!F520,ovi!F520)</f>
        <v>0</v>
      </c>
    </row>
    <row r="521" spans="1:6" hidden="1" outlineLevel="1" x14ac:dyDescent="0.2">
      <c r="A521" s="15" t="s">
        <v>451</v>
      </c>
      <c r="B521" s="16" t="s">
        <v>791</v>
      </c>
      <c r="C521" s="17">
        <f>SUM(ÖNK!C521,ovi!C521)</f>
        <v>0</v>
      </c>
      <c r="D521" s="17">
        <f>SUM(ÖNK!D521,ovi!D521)</f>
        <v>0</v>
      </c>
      <c r="E521" s="235">
        <f>SUM(ÖNK!E521,ovi!E521)</f>
        <v>0</v>
      </c>
      <c r="F521" s="235">
        <f>SUM(ÖNK!F521,ovi!F521)</f>
        <v>0</v>
      </c>
    </row>
    <row r="522" spans="1:6" hidden="1" outlineLevel="1" x14ac:dyDescent="0.2">
      <c r="A522" s="15" t="s">
        <v>453</v>
      </c>
      <c r="B522" s="16" t="s">
        <v>792</v>
      </c>
      <c r="C522" s="17">
        <f>SUM(ÖNK!C522,ovi!C522)</f>
        <v>0</v>
      </c>
      <c r="D522" s="17">
        <f>SUM(ÖNK!D522,ovi!D522)</f>
        <v>0</v>
      </c>
      <c r="E522" s="235">
        <f>SUM(ÖNK!E522,ovi!E522)</f>
        <v>0</v>
      </c>
      <c r="F522" s="235">
        <f>SUM(ÖNK!F522,ovi!F522)</f>
        <v>0</v>
      </c>
    </row>
    <row r="523" spans="1:6" hidden="1" outlineLevel="1" x14ac:dyDescent="0.2">
      <c r="A523" s="15" t="s">
        <v>455</v>
      </c>
      <c r="B523" s="16" t="s">
        <v>1010</v>
      </c>
      <c r="C523" s="17">
        <f>SUM(ÖNK!C523,ovi!C523)</f>
        <v>0</v>
      </c>
      <c r="D523" s="17">
        <f>SUM(ÖNK!D523,ovi!D523)</f>
        <v>994400</v>
      </c>
      <c r="E523" s="235">
        <f>SUM(ÖNK!E523,ovi!E523)</f>
        <v>3169777</v>
      </c>
      <c r="F523" s="235">
        <f>SUM(ÖNK!F523,ovi!F523)</f>
        <v>0</v>
      </c>
    </row>
    <row r="524" spans="1:6" hidden="1" outlineLevel="1" x14ac:dyDescent="0.2">
      <c r="A524" s="15" t="s">
        <v>457</v>
      </c>
      <c r="B524" s="16" t="s">
        <v>794</v>
      </c>
      <c r="C524" s="17">
        <f>SUM(ÖNK!C524,ovi!C524)</f>
        <v>0</v>
      </c>
      <c r="D524" s="17">
        <f>SUM(ÖNK!D524,ovi!D524)</f>
        <v>0</v>
      </c>
      <c r="E524" s="235">
        <f>SUM(ÖNK!E524,ovi!E524)</f>
        <v>434655</v>
      </c>
      <c r="F524" s="235">
        <f>SUM(ÖNK!F524,ovi!F524)</f>
        <v>0</v>
      </c>
    </row>
    <row r="525" spans="1:6" ht="38.25" hidden="1" outlineLevel="1" x14ac:dyDescent="0.2">
      <c r="A525" s="15" t="s">
        <v>459</v>
      </c>
      <c r="B525" s="16" t="s">
        <v>795</v>
      </c>
      <c r="C525" s="17">
        <f>SUM(ÖNK!C525,ovi!C525)</f>
        <v>0</v>
      </c>
      <c r="D525" s="17">
        <f>SUM(ÖNK!D525,ovi!D525)</f>
        <v>0</v>
      </c>
      <c r="E525" s="235">
        <f>SUM(ÖNK!E525,ovi!E525)</f>
        <v>0</v>
      </c>
      <c r="F525" s="235">
        <f>SUM(ÖNK!F525,ovi!F525)</f>
        <v>0</v>
      </c>
    </row>
    <row r="526" spans="1:6" hidden="1" outlineLevel="1" x14ac:dyDescent="0.2">
      <c r="A526" s="15" t="s">
        <v>461</v>
      </c>
      <c r="B526" s="16" t="s">
        <v>796</v>
      </c>
      <c r="C526" s="17">
        <f>SUM(ÖNK!C526,ovi!C526)</f>
        <v>0</v>
      </c>
      <c r="D526" s="17">
        <f>SUM(ÖNK!D526,ovi!D526)</f>
        <v>994400</v>
      </c>
      <c r="E526" s="235">
        <f>SUM(ÖNK!E526,ovi!E526)</f>
        <v>3168029</v>
      </c>
      <c r="F526" s="235">
        <f>SUM(ÖNK!F526,ovi!F526)</f>
        <v>0</v>
      </c>
    </row>
    <row r="527" spans="1:6" s="35" customFormat="1" ht="22.5" customHeight="1" collapsed="1" x14ac:dyDescent="0.2">
      <c r="A527" s="208" t="s">
        <v>463</v>
      </c>
      <c r="B527" s="188" t="s">
        <v>797</v>
      </c>
      <c r="C527" s="283">
        <f>SUM(ÖNK!C527,ovi!C527)</f>
        <v>6947000</v>
      </c>
      <c r="D527" s="283">
        <f>SUM(ÖNK!D527,ovi!D527)</f>
        <v>8039900</v>
      </c>
      <c r="E527" s="283">
        <f>SUM(ÖNK!E527,ovi!E527)</f>
        <v>17873699</v>
      </c>
      <c r="F527" s="283">
        <f>SUM(ÖNK!F527,ovi!F527)</f>
        <v>5150</v>
      </c>
    </row>
    <row r="528" spans="1:6" hidden="1" outlineLevel="1" x14ac:dyDescent="0.2">
      <c r="A528" s="15" t="s">
        <v>465</v>
      </c>
      <c r="B528" s="16" t="s">
        <v>798</v>
      </c>
      <c r="C528" s="17">
        <f>SUM(ÖNK!C528,ovi!C528)</f>
        <v>0</v>
      </c>
      <c r="D528" s="17">
        <f>SUM(ÖNK!D528,ovi!D528)</f>
        <v>0</v>
      </c>
      <c r="E528" s="235">
        <f>SUM(ÖNK!E528,ovi!E528)</f>
        <v>0</v>
      </c>
      <c r="F528" s="235">
        <f>SUM(ÖNK!F528,ovi!F528)</f>
        <v>0</v>
      </c>
    </row>
    <row r="529" spans="1:6" hidden="1" outlineLevel="1" x14ac:dyDescent="0.2">
      <c r="A529" s="15" t="s">
        <v>467</v>
      </c>
      <c r="B529" s="16" t="s">
        <v>799</v>
      </c>
      <c r="C529" s="17">
        <f>SUM(ÖNK!C529,ovi!C529)</f>
        <v>0</v>
      </c>
      <c r="D529" s="17">
        <f>SUM(ÖNK!D529,ovi!D529)</f>
        <v>0</v>
      </c>
      <c r="E529" s="235">
        <f>SUM(ÖNK!E529,ovi!E529)</f>
        <v>0</v>
      </c>
      <c r="F529" s="235">
        <f>SUM(ÖNK!F529,ovi!F529)</f>
        <v>0</v>
      </c>
    </row>
    <row r="530" spans="1:6" hidden="1" outlineLevel="1" x14ac:dyDescent="0.2">
      <c r="A530" s="15" t="s">
        <v>469</v>
      </c>
      <c r="B530" s="16" t="s">
        <v>800</v>
      </c>
      <c r="C530" s="17">
        <f>SUM(ÖNK!C530,ovi!C530)</f>
        <v>0</v>
      </c>
      <c r="D530" s="17">
        <f>SUM(ÖNK!D530,ovi!D530)</f>
        <v>0</v>
      </c>
      <c r="E530" s="235">
        <f>SUM(ÖNK!E530,ovi!E530)</f>
        <v>0</v>
      </c>
      <c r="F530" s="235">
        <f>SUM(ÖNK!F530,ovi!F530)</f>
        <v>0</v>
      </c>
    </row>
    <row r="531" spans="1:6" hidden="1" outlineLevel="1" x14ac:dyDescent="0.2">
      <c r="A531" s="15" t="s">
        <v>471</v>
      </c>
      <c r="B531" s="16" t="s">
        <v>801</v>
      </c>
      <c r="C531" s="17">
        <f>SUM(ÖNK!C531,ovi!C531)</f>
        <v>0</v>
      </c>
      <c r="D531" s="17">
        <f>SUM(ÖNK!D531,ovi!D531)</f>
        <v>0</v>
      </c>
      <c r="E531" s="235">
        <f>SUM(ÖNK!E531,ovi!E531)</f>
        <v>0</v>
      </c>
      <c r="F531" s="235">
        <f>SUM(ÖNK!F531,ovi!F531)</f>
        <v>0</v>
      </c>
    </row>
    <row r="532" spans="1:6" hidden="1" outlineLevel="1" x14ac:dyDescent="0.2">
      <c r="A532" s="15" t="s">
        <v>473</v>
      </c>
      <c r="B532" s="16" t="s">
        <v>802</v>
      </c>
      <c r="C532" s="17">
        <f>SUM(ÖNK!C532,ovi!C532)</f>
        <v>0</v>
      </c>
      <c r="D532" s="17">
        <f>SUM(ÖNK!D532,ovi!D532)</f>
        <v>0</v>
      </c>
      <c r="E532" s="235">
        <f>SUM(ÖNK!E532,ovi!E532)</f>
        <v>0</v>
      </c>
      <c r="F532" s="235">
        <f>SUM(ÖNK!F532,ovi!F532)</f>
        <v>0</v>
      </c>
    </row>
    <row r="533" spans="1:6" hidden="1" outlineLevel="1" x14ac:dyDescent="0.2">
      <c r="A533" s="15" t="s">
        <v>475</v>
      </c>
      <c r="B533" s="16" t="s">
        <v>803</v>
      </c>
      <c r="C533" s="17">
        <f>SUM(ÖNK!C533,ovi!C533)</f>
        <v>0</v>
      </c>
      <c r="D533" s="17">
        <f>SUM(ÖNK!D533,ovi!D533)</f>
        <v>0</v>
      </c>
      <c r="E533" s="235">
        <f>SUM(ÖNK!E533,ovi!E533)</f>
        <v>0</v>
      </c>
      <c r="F533" s="235">
        <f>SUM(ÖNK!F533,ovi!F533)</f>
        <v>0</v>
      </c>
    </row>
    <row r="534" spans="1:6" hidden="1" outlineLevel="1" x14ac:dyDescent="0.2">
      <c r="A534" s="15" t="s">
        <v>477</v>
      </c>
      <c r="B534" s="16" t="s">
        <v>804</v>
      </c>
      <c r="C534" s="17">
        <f>SUM(ÖNK!C534,ovi!C534)</f>
        <v>0</v>
      </c>
      <c r="D534" s="17">
        <f>SUM(ÖNK!D534,ovi!D534)</f>
        <v>0</v>
      </c>
      <c r="E534" s="235">
        <f>SUM(ÖNK!E534,ovi!E534)</f>
        <v>0</v>
      </c>
      <c r="F534" s="235">
        <f>SUM(ÖNK!F534,ovi!F534)</f>
        <v>0</v>
      </c>
    </row>
    <row r="535" spans="1:6" hidden="1" outlineLevel="1" x14ac:dyDescent="0.2">
      <c r="A535" s="15" t="s">
        <v>479</v>
      </c>
      <c r="B535" s="16" t="s">
        <v>805</v>
      </c>
      <c r="C535" s="17">
        <f>SUM(ÖNK!C535,ovi!C535)</f>
        <v>0</v>
      </c>
      <c r="D535" s="17">
        <f>SUM(ÖNK!D535,ovi!D535)</f>
        <v>0</v>
      </c>
      <c r="E535" s="235">
        <f>SUM(ÖNK!E535,ovi!E535)</f>
        <v>0</v>
      </c>
      <c r="F535" s="235">
        <f>SUM(ÖNK!F535,ovi!F535)</f>
        <v>0</v>
      </c>
    </row>
    <row r="536" spans="1:6" s="35" customFormat="1" ht="12.75" hidden="1" customHeight="1" x14ac:dyDescent="0.2">
      <c r="A536" s="208" t="s">
        <v>481</v>
      </c>
      <c r="B536" s="188" t="s">
        <v>806</v>
      </c>
      <c r="C536" s="187">
        <f>SUM(ÖNK!C536,ovi!C536)</f>
        <v>0</v>
      </c>
      <c r="D536" s="187">
        <f>SUM(ÖNK!D536,ovi!D536)</f>
        <v>0</v>
      </c>
      <c r="E536" s="235">
        <f>SUM(ÖNK!E536,ovi!E536)</f>
        <v>0</v>
      </c>
      <c r="F536" s="235">
        <f>SUM(ÖNK!F536,ovi!F536)</f>
        <v>0</v>
      </c>
    </row>
    <row r="537" spans="1:6" ht="25.5" hidden="1" outlineLevel="1" x14ac:dyDescent="0.2">
      <c r="A537" s="15" t="s">
        <v>483</v>
      </c>
      <c r="B537" s="16" t="s">
        <v>807</v>
      </c>
      <c r="C537" s="17">
        <f>SUM(ÖNK!C537,ovi!C537)</f>
        <v>0</v>
      </c>
      <c r="D537" s="17">
        <f>SUM(ÖNK!D537,ovi!D537)</f>
        <v>0</v>
      </c>
      <c r="E537" s="235">
        <f>SUM(ÖNK!E537,ovi!E537)</f>
        <v>0</v>
      </c>
      <c r="F537" s="235">
        <f>SUM(ÖNK!F537,ovi!F537)</f>
        <v>0</v>
      </c>
    </row>
    <row r="538" spans="1:6" ht="25.5" hidden="1" outlineLevel="1" x14ac:dyDescent="0.2">
      <c r="A538" s="15" t="s">
        <v>485</v>
      </c>
      <c r="B538" s="16" t="s">
        <v>808</v>
      </c>
      <c r="C538" s="17">
        <f>SUM(ÖNK!C538,ovi!C538)</f>
        <v>0</v>
      </c>
      <c r="D538" s="17">
        <f>SUM(ÖNK!D538,ovi!D538)</f>
        <v>0</v>
      </c>
      <c r="E538" s="235">
        <f>SUM(ÖNK!E538,ovi!E538)</f>
        <v>0</v>
      </c>
      <c r="F538" s="235">
        <f>SUM(ÖNK!F538,ovi!F538)</f>
        <v>0</v>
      </c>
    </row>
    <row r="539" spans="1:6" hidden="1" outlineLevel="1" x14ac:dyDescent="0.2">
      <c r="A539" s="15" t="s">
        <v>487</v>
      </c>
      <c r="B539" s="16" t="s">
        <v>809</v>
      </c>
      <c r="C539" s="17">
        <f>SUM(ÖNK!C539,ovi!C539)</f>
        <v>0</v>
      </c>
      <c r="D539" s="17">
        <f>SUM(ÖNK!D539,ovi!D539)</f>
        <v>0</v>
      </c>
      <c r="E539" s="235">
        <f>SUM(ÖNK!E539,ovi!E539)</f>
        <v>0</v>
      </c>
      <c r="F539" s="235">
        <f>SUM(ÖNK!F539,ovi!F539)</f>
        <v>0</v>
      </c>
    </row>
    <row r="540" spans="1:6" hidden="1" outlineLevel="1" x14ac:dyDescent="0.2">
      <c r="A540" s="15" t="s">
        <v>489</v>
      </c>
      <c r="B540" s="16" t="s">
        <v>810</v>
      </c>
      <c r="C540" s="17">
        <f>SUM(ÖNK!C540,ovi!C540)</f>
        <v>0</v>
      </c>
      <c r="D540" s="17">
        <f>SUM(ÖNK!D540,ovi!D540)</f>
        <v>0</v>
      </c>
      <c r="E540" s="235">
        <f>SUM(ÖNK!E540,ovi!E540)</f>
        <v>0</v>
      </c>
      <c r="F540" s="235">
        <f>SUM(ÖNK!F540,ovi!F540)</f>
        <v>0</v>
      </c>
    </row>
    <row r="541" spans="1:6" hidden="1" outlineLevel="1" x14ac:dyDescent="0.2">
      <c r="A541" s="15" t="s">
        <v>491</v>
      </c>
      <c r="B541" s="16" t="s">
        <v>811</v>
      </c>
      <c r="C541" s="17">
        <f>SUM(ÖNK!C541,ovi!C541)</f>
        <v>0</v>
      </c>
      <c r="D541" s="17">
        <f>SUM(ÖNK!D541,ovi!D541)</f>
        <v>0</v>
      </c>
      <c r="E541" s="235">
        <f>SUM(ÖNK!E541,ovi!E541)</f>
        <v>0</v>
      </c>
      <c r="F541" s="235">
        <f>SUM(ÖNK!F541,ovi!F541)</f>
        <v>0</v>
      </c>
    </row>
    <row r="542" spans="1:6" hidden="1" outlineLevel="1" x14ac:dyDescent="0.2">
      <c r="A542" s="15" t="s">
        <v>493</v>
      </c>
      <c r="B542" s="16" t="s">
        <v>812</v>
      </c>
      <c r="C542" s="17">
        <f>SUM(ÖNK!C542,ovi!C542)</f>
        <v>0</v>
      </c>
      <c r="D542" s="17">
        <f>SUM(ÖNK!D542,ovi!D542)</f>
        <v>0</v>
      </c>
      <c r="E542" s="235">
        <f>SUM(ÖNK!E542,ovi!E542)</f>
        <v>0</v>
      </c>
      <c r="F542" s="235">
        <f>SUM(ÖNK!F542,ovi!F542)</f>
        <v>0</v>
      </c>
    </row>
    <row r="543" spans="1:6" hidden="1" outlineLevel="1" x14ac:dyDescent="0.2">
      <c r="A543" s="15" t="s">
        <v>495</v>
      </c>
      <c r="B543" s="16" t="s">
        <v>813</v>
      </c>
      <c r="C543" s="17">
        <f>SUM(ÖNK!C543,ovi!C543)</f>
        <v>0</v>
      </c>
      <c r="D543" s="17">
        <f>SUM(ÖNK!D543,ovi!D543)</f>
        <v>0</v>
      </c>
      <c r="E543" s="235">
        <f>SUM(ÖNK!E543,ovi!E543)</f>
        <v>0</v>
      </c>
      <c r="F543" s="235">
        <f>SUM(ÖNK!F543,ovi!F543)</f>
        <v>0</v>
      </c>
    </row>
    <row r="544" spans="1:6" hidden="1" outlineLevel="1" x14ac:dyDescent="0.2">
      <c r="A544" s="15" t="s">
        <v>497</v>
      </c>
      <c r="B544" s="16" t="s">
        <v>814</v>
      </c>
      <c r="C544" s="17">
        <f>SUM(ÖNK!C544,ovi!C544)</f>
        <v>0</v>
      </c>
      <c r="D544" s="17">
        <f>SUM(ÖNK!D544,ovi!D544)</f>
        <v>0</v>
      </c>
      <c r="E544" s="235">
        <f>SUM(ÖNK!E544,ovi!E544)</f>
        <v>0</v>
      </c>
      <c r="F544" s="235">
        <f>SUM(ÖNK!F544,ovi!F544)</f>
        <v>0</v>
      </c>
    </row>
    <row r="545" spans="1:6" hidden="1" outlineLevel="1" x14ac:dyDescent="0.2">
      <c r="A545" s="15" t="s">
        <v>499</v>
      </c>
      <c r="B545" s="16" t="s">
        <v>815</v>
      </c>
      <c r="C545" s="17">
        <f>SUM(ÖNK!C545,ovi!C545)</f>
        <v>0</v>
      </c>
      <c r="D545" s="17">
        <f>SUM(ÖNK!D545,ovi!D545)</f>
        <v>0</v>
      </c>
      <c r="E545" s="235">
        <f>SUM(ÖNK!E545,ovi!E545)</f>
        <v>0</v>
      </c>
      <c r="F545" s="235">
        <f>SUM(ÖNK!F545,ovi!F545)</f>
        <v>0</v>
      </c>
    </row>
    <row r="546" spans="1:6" hidden="1" outlineLevel="1" x14ac:dyDescent="0.2">
      <c r="A546" s="15" t="s">
        <v>501</v>
      </c>
      <c r="B546" s="16" t="s">
        <v>816</v>
      </c>
      <c r="C546" s="17">
        <f>SUM(ÖNK!C546,ovi!C546)</f>
        <v>0</v>
      </c>
      <c r="D546" s="17">
        <f>SUM(ÖNK!D546,ovi!D546)</f>
        <v>0</v>
      </c>
      <c r="E546" s="235">
        <f>SUM(ÖNK!E546,ovi!E546)</f>
        <v>0</v>
      </c>
      <c r="F546" s="235">
        <f>SUM(ÖNK!F546,ovi!F546)</f>
        <v>0</v>
      </c>
    </row>
    <row r="547" spans="1:6" hidden="1" outlineLevel="1" x14ac:dyDescent="0.2">
      <c r="A547" s="15" t="s">
        <v>503</v>
      </c>
      <c r="B547" s="16" t="s">
        <v>817</v>
      </c>
      <c r="C547" s="17">
        <f>SUM(ÖNK!C547,ovi!C547)</f>
        <v>0</v>
      </c>
      <c r="D547" s="17">
        <f>SUM(ÖNK!D547,ovi!D547)</f>
        <v>0</v>
      </c>
      <c r="E547" s="235">
        <f>SUM(ÖNK!E547,ovi!E547)</f>
        <v>0</v>
      </c>
      <c r="F547" s="235">
        <f>SUM(ÖNK!F547,ovi!F547)</f>
        <v>0</v>
      </c>
    </row>
    <row r="548" spans="1:6" hidden="1" outlineLevel="1" x14ac:dyDescent="0.2">
      <c r="A548" s="15" t="s">
        <v>505</v>
      </c>
      <c r="B548" s="16" t="s">
        <v>818</v>
      </c>
      <c r="C548" s="17">
        <f>SUM(ÖNK!C548,ovi!C548)</f>
        <v>0</v>
      </c>
      <c r="D548" s="17">
        <f>SUM(ÖNK!D548,ovi!D548)</f>
        <v>0</v>
      </c>
      <c r="E548" s="235">
        <f>SUM(ÖNK!E548,ovi!E548)</f>
        <v>0</v>
      </c>
      <c r="F548" s="235">
        <f>SUM(ÖNK!F548,ovi!F548)</f>
        <v>0</v>
      </c>
    </row>
    <row r="549" spans="1:6" hidden="1" outlineLevel="1" x14ac:dyDescent="0.2">
      <c r="A549" s="15" t="s">
        <v>507</v>
      </c>
      <c r="B549" s="16" t="s">
        <v>819</v>
      </c>
      <c r="C549" s="17">
        <f>SUM(ÖNK!C549,ovi!C549)</f>
        <v>0</v>
      </c>
      <c r="D549" s="17">
        <f>SUM(ÖNK!D549,ovi!D549)</f>
        <v>0</v>
      </c>
      <c r="E549" s="235">
        <f>SUM(ÖNK!E549,ovi!E549)</f>
        <v>0</v>
      </c>
      <c r="F549" s="235">
        <f>SUM(ÖNK!F549,ovi!F549)</f>
        <v>0</v>
      </c>
    </row>
    <row r="550" spans="1:6" ht="12.75" hidden="1" customHeight="1" outlineLevel="1" x14ac:dyDescent="0.2">
      <c r="A550" s="15" t="s">
        <v>509</v>
      </c>
      <c r="B550" s="16" t="s">
        <v>820</v>
      </c>
      <c r="C550" s="17">
        <f>SUM(ÖNK!C550,ovi!C550)</f>
        <v>0</v>
      </c>
      <c r="D550" s="17">
        <f>SUM(ÖNK!D550,ovi!D550)</f>
        <v>0</v>
      </c>
      <c r="E550" s="235">
        <f>SUM(ÖNK!E550,ovi!E550)</f>
        <v>0</v>
      </c>
      <c r="F550" s="235">
        <f>SUM(ÖNK!F550,ovi!F550)</f>
        <v>0</v>
      </c>
    </row>
    <row r="551" spans="1:6" hidden="1" outlineLevel="1" x14ac:dyDescent="0.2">
      <c r="A551" s="15" t="s">
        <v>511</v>
      </c>
      <c r="B551" s="16" t="s">
        <v>821</v>
      </c>
      <c r="C551" s="17">
        <f>SUM(ÖNK!C551,ovi!C551)</f>
        <v>0</v>
      </c>
      <c r="D551" s="17">
        <f>SUM(ÖNK!D551,ovi!D551)</f>
        <v>0</v>
      </c>
      <c r="E551" s="235">
        <f>SUM(ÖNK!E551,ovi!E551)</f>
        <v>0</v>
      </c>
      <c r="F551" s="235">
        <f>SUM(ÖNK!F551,ovi!F551)</f>
        <v>0</v>
      </c>
    </row>
    <row r="552" spans="1:6" hidden="1" outlineLevel="1" x14ac:dyDescent="0.2">
      <c r="A552" s="15" t="s">
        <v>513</v>
      </c>
      <c r="B552" s="16" t="s">
        <v>822</v>
      </c>
      <c r="C552" s="17">
        <f>SUM(ÖNK!C552,ovi!C552)</f>
        <v>0</v>
      </c>
      <c r="D552" s="17">
        <f>SUM(ÖNK!D552,ovi!D552)</f>
        <v>0</v>
      </c>
      <c r="E552" s="235">
        <f>SUM(ÖNK!E552,ovi!E552)</f>
        <v>0</v>
      </c>
      <c r="F552" s="235">
        <f>SUM(ÖNK!F552,ovi!F552)</f>
        <v>0</v>
      </c>
    </row>
    <row r="553" spans="1:6" hidden="1" outlineLevel="1" x14ac:dyDescent="0.2">
      <c r="A553" s="15" t="s">
        <v>515</v>
      </c>
      <c r="B553" s="16" t="s">
        <v>823</v>
      </c>
      <c r="C553" s="17">
        <f>SUM(ÖNK!C553,ovi!C553)</f>
        <v>0</v>
      </c>
      <c r="D553" s="17">
        <f>SUM(ÖNK!D553,ovi!D553)</f>
        <v>0</v>
      </c>
      <c r="E553" s="235">
        <f>SUM(ÖNK!E553,ovi!E553)</f>
        <v>0</v>
      </c>
      <c r="F553" s="235">
        <f>SUM(ÖNK!F553,ovi!F553)</f>
        <v>0</v>
      </c>
    </row>
    <row r="554" spans="1:6" hidden="1" outlineLevel="1" x14ac:dyDescent="0.2">
      <c r="A554" s="15" t="s">
        <v>517</v>
      </c>
      <c r="B554" s="16" t="s">
        <v>824</v>
      </c>
      <c r="C554" s="17">
        <f>SUM(ÖNK!C554,ovi!C554)</f>
        <v>0</v>
      </c>
      <c r="D554" s="17">
        <f>SUM(ÖNK!D554,ovi!D554)</f>
        <v>0</v>
      </c>
      <c r="E554" s="235">
        <f>SUM(ÖNK!E554,ovi!E554)</f>
        <v>0</v>
      </c>
      <c r="F554" s="235">
        <f>SUM(ÖNK!F554,ovi!F554)</f>
        <v>0</v>
      </c>
    </row>
    <row r="555" spans="1:6" hidden="1" outlineLevel="1" x14ac:dyDescent="0.2">
      <c r="A555" s="15" t="s">
        <v>519</v>
      </c>
      <c r="B555" s="16" t="s">
        <v>825</v>
      </c>
      <c r="C555" s="17">
        <f>SUM(ÖNK!C555,ovi!C555)</f>
        <v>0</v>
      </c>
      <c r="D555" s="17">
        <f>SUM(ÖNK!D555,ovi!D555)</f>
        <v>0</v>
      </c>
      <c r="E555" s="235">
        <f>SUM(ÖNK!E555,ovi!E555)</f>
        <v>0</v>
      </c>
      <c r="F555" s="235">
        <f>SUM(ÖNK!F555,ovi!F555)</f>
        <v>0</v>
      </c>
    </row>
    <row r="556" spans="1:6" hidden="1" outlineLevel="1" x14ac:dyDescent="0.2">
      <c r="A556" s="15" t="s">
        <v>521</v>
      </c>
      <c r="B556" s="16" t="s">
        <v>826</v>
      </c>
      <c r="C556" s="17">
        <f>SUM(ÖNK!C556,ovi!C556)</f>
        <v>0</v>
      </c>
      <c r="D556" s="17">
        <f>SUM(ÖNK!D556,ovi!D556)</f>
        <v>0</v>
      </c>
      <c r="E556" s="235">
        <f>SUM(ÖNK!E556,ovi!E556)</f>
        <v>0</v>
      </c>
      <c r="F556" s="235">
        <f>SUM(ÖNK!F556,ovi!F556)</f>
        <v>0</v>
      </c>
    </row>
    <row r="557" spans="1:6" hidden="1" outlineLevel="1" x14ac:dyDescent="0.2">
      <c r="A557" s="15" t="s">
        <v>523</v>
      </c>
      <c r="B557" s="16" t="s">
        <v>827</v>
      </c>
      <c r="C557" s="17">
        <f>SUM(ÖNK!C557,ovi!C557)</f>
        <v>0</v>
      </c>
      <c r="D557" s="17">
        <f>SUM(ÖNK!D557,ovi!D557)</f>
        <v>0</v>
      </c>
      <c r="E557" s="235">
        <f>SUM(ÖNK!E557,ovi!E557)</f>
        <v>0</v>
      </c>
      <c r="F557" s="235">
        <f>SUM(ÖNK!F557,ovi!F557)</f>
        <v>0</v>
      </c>
    </row>
    <row r="558" spans="1:6" hidden="1" outlineLevel="1" x14ac:dyDescent="0.2">
      <c r="A558" s="15" t="s">
        <v>525</v>
      </c>
      <c r="B558" s="16" t="s">
        <v>828</v>
      </c>
      <c r="C558" s="17">
        <f>SUM(ÖNK!C558,ovi!C558)</f>
        <v>0</v>
      </c>
      <c r="D558" s="17">
        <f>SUM(ÖNK!D558,ovi!D558)</f>
        <v>0</v>
      </c>
      <c r="E558" s="235">
        <f>SUM(ÖNK!E558,ovi!E558)</f>
        <v>0</v>
      </c>
      <c r="F558" s="235">
        <f>SUM(ÖNK!F558,ovi!F558)</f>
        <v>0</v>
      </c>
    </row>
    <row r="559" spans="1:6" hidden="1" outlineLevel="1" x14ac:dyDescent="0.2">
      <c r="A559" s="15" t="s">
        <v>527</v>
      </c>
      <c r="B559" s="16" t="s">
        <v>829</v>
      </c>
      <c r="C559" s="17">
        <f>SUM(ÖNK!C559,ovi!C559)</f>
        <v>0</v>
      </c>
      <c r="D559" s="17">
        <f>SUM(ÖNK!D559,ovi!D559)</f>
        <v>0</v>
      </c>
      <c r="E559" s="235">
        <f>SUM(ÖNK!E559,ovi!E559)</f>
        <v>0</v>
      </c>
      <c r="F559" s="235">
        <f>SUM(ÖNK!F559,ovi!F559)</f>
        <v>0</v>
      </c>
    </row>
    <row r="560" spans="1:6" hidden="1" outlineLevel="1" x14ac:dyDescent="0.2">
      <c r="A560" s="15" t="s">
        <v>529</v>
      </c>
      <c r="B560" s="16" t="s">
        <v>830</v>
      </c>
      <c r="C560" s="17">
        <f>SUM(ÖNK!C560,ovi!C560)</f>
        <v>0</v>
      </c>
      <c r="D560" s="17">
        <f>SUM(ÖNK!D560,ovi!D560)</f>
        <v>0</v>
      </c>
      <c r="E560" s="235">
        <f>SUM(ÖNK!E560,ovi!E560)</f>
        <v>0</v>
      </c>
      <c r="F560" s="235">
        <f>SUM(ÖNK!F560,ovi!F560)</f>
        <v>0</v>
      </c>
    </row>
    <row r="561" spans="1:6" hidden="1" outlineLevel="1" x14ac:dyDescent="0.2">
      <c r="A561" s="15" t="s">
        <v>531</v>
      </c>
      <c r="B561" s="16" t="s">
        <v>831</v>
      </c>
      <c r="C561" s="17">
        <f>SUM(ÖNK!C561,ovi!C561)</f>
        <v>0</v>
      </c>
      <c r="D561" s="17">
        <f>SUM(ÖNK!D561,ovi!D561)</f>
        <v>0</v>
      </c>
      <c r="E561" s="235">
        <f>SUM(ÖNK!E561,ovi!E561)</f>
        <v>0</v>
      </c>
      <c r="F561" s="235">
        <f>SUM(ÖNK!F561,ovi!F561)</f>
        <v>0</v>
      </c>
    </row>
    <row r="562" spans="1:6" s="35" customFormat="1" ht="12.75" hidden="1" customHeight="1" x14ac:dyDescent="0.2">
      <c r="A562" s="33" t="s">
        <v>533</v>
      </c>
      <c r="B562" s="34" t="s">
        <v>832</v>
      </c>
      <c r="C562" s="17">
        <f>SUM(ÖNK!C562,ovi!C562)</f>
        <v>0</v>
      </c>
      <c r="D562" s="17">
        <f>SUM(ÖNK!D562,ovi!D562)</f>
        <v>0</v>
      </c>
      <c r="E562" s="235">
        <f>SUM(ÖNK!E562,ovi!E562)</f>
        <v>0</v>
      </c>
      <c r="F562" s="235">
        <f>SUM(ÖNK!F562,ovi!F562)</f>
        <v>0</v>
      </c>
    </row>
    <row r="563" spans="1:6" ht="25.5" hidden="1" outlineLevel="1" x14ac:dyDescent="0.2">
      <c r="A563" s="15" t="s">
        <v>535</v>
      </c>
      <c r="B563" s="16" t="s">
        <v>833</v>
      </c>
      <c r="C563" s="17">
        <f>SUM(ÖNK!C563,ovi!C563)</f>
        <v>0</v>
      </c>
      <c r="D563" s="17">
        <f>SUM(ÖNK!D563,ovi!D563)</f>
        <v>0</v>
      </c>
      <c r="E563" s="235">
        <f>SUM(ÖNK!E563,ovi!E563)</f>
        <v>0</v>
      </c>
      <c r="F563" s="235">
        <f>SUM(ÖNK!F563,ovi!F563)</f>
        <v>0</v>
      </c>
    </row>
    <row r="564" spans="1:6" ht="25.5" hidden="1" outlineLevel="1" x14ac:dyDescent="0.2">
      <c r="A564" s="15" t="s">
        <v>537</v>
      </c>
      <c r="B564" s="16" t="s">
        <v>834</v>
      </c>
      <c r="C564" s="17">
        <f>SUM(ÖNK!C564,ovi!C564)</f>
        <v>0</v>
      </c>
      <c r="D564" s="17">
        <f>SUM(ÖNK!D564,ovi!D564)</f>
        <v>0</v>
      </c>
      <c r="E564" s="235">
        <f>SUM(ÖNK!E564,ovi!E564)</f>
        <v>0</v>
      </c>
      <c r="F564" s="235">
        <f>SUM(ÖNK!F564,ovi!F564)</f>
        <v>0</v>
      </c>
    </row>
    <row r="565" spans="1:6" hidden="1" outlineLevel="1" x14ac:dyDescent="0.2">
      <c r="A565" s="15" t="s">
        <v>539</v>
      </c>
      <c r="B565" s="16" t="s">
        <v>835</v>
      </c>
      <c r="C565" s="17">
        <f>SUM(ÖNK!C565,ovi!C565)</f>
        <v>0</v>
      </c>
      <c r="D565" s="17">
        <f>SUM(ÖNK!D565,ovi!D565)</f>
        <v>0</v>
      </c>
      <c r="E565" s="235">
        <f>SUM(ÖNK!E565,ovi!E565)</f>
        <v>0</v>
      </c>
      <c r="F565" s="235">
        <f>SUM(ÖNK!F565,ovi!F565)</f>
        <v>0</v>
      </c>
    </row>
    <row r="566" spans="1:6" hidden="1" outlineLevel="1" x14ac:dyDescent="0.2">
      <c r="A566" s="15" t="s">
        <v>541</v>
      </c>
      <c r="B566" s="16" t="s">
        <v>836</v>
      </c>
      <c r="C566" s="17">
        <f>SUM(ÖNK!C566,ovi!C566)</f>
        <v>0</v>
      </c>
      <c r="D566" s="17">
        <f>SUM(ÖNK!D566,ovi!D566)</f>
        <v>0</v>
      </c>
      <c r="E566" s="235">
        <f>SUM(ÖNK!E566,ovi!E566)</f>
        <v>0</v>
      </c>
      <c r="F566" s="235">
        <f>SUM(ÖNK!F566,ovi!F566)</f>
        <v>0</v>
      </c>
    </row>
    <row r="567" spans="1:6" hidden="1" outlineLevel="1" x14ac:dyDescent="0.2">
      <c r="A567" s="15" t="s">
        <v>543</v>
      </c>
      <c r="B567" s="16" t="s">
        <v>837</v>
      </c>
      <c r="C567" s="17">
        <f>SUM(ÖNK!C567,ovi!C567)</f>
        <v>0</v>
      </c>
      <c r="D567" s="17">
        <f>SUM(ÖNK!D567,ovi!D567)</f>
        <v>0</v>
      </c>
      <c r="E567" s="235">
        <f>SUM(ÖNK!E567,ovi!E567)</f>
        <v>0</v>
      </c>
      <c r="F567" s="235">
        <f>SUM(ÖNK!F567,ovi!F567)</f>
        <v>0</v>
      </c>
    </row>
    <row r="568" spans="1:6" hidden="1" outlineLevel="1" x14ac:dyDescent="0.2">
      <c r="A568" s="15" t="s">
        <v>545</v>
      </c>
      <c r="B568" s="16" t="s">
        <v>838</v>
      </c>
      <c r="C568" s="17">
        <f>SUM(ÖNK!C568,ovi!C568)</f>
        <v>0</v>
      </c>
      <c r="D568" s="17">
        <f>SUM(ÖNK!D568,ovi!D568)</f>
        <v>0</v>
      </c>
      <c r="E568" s="235">
        <f>SUM(ÖNK!E568,ovi!E568)</f>
        <v>0</v>
      </c>
      <c r="F568" s="235">
        <f>SUM(ÖNK!F568,ovi!F568)</f>
        <v>0</v>
      </c>
    </row>
    <row r="569" spans="1:6" hidden="1" outlineLevel="1" x14ac:dyDescent="0.2">
      <c r="A569" s="15" t="s">
        <v>547</v>
      </c>
      <c r="B569" s="16" t="s">
        <v>839</v>
      </c>
      <c r="C569" s="17">
        <f>SUM(ÖNK!C569,ovi!C569)</f>
        <v>0</v>
      </c>
      <c r="D569" s="17">
        <f>SUM(ÖNK!D569,ovi!D569)</f>
        <v>0</v>
      </c>
      <c r="E569" s="235">
        <f>SUM(ÖNK!E569,ovi!E569)</f>
        <v>0</v>
      </c>
      <c r="F569" s="235">
        <f>SUM(ÖNK!F569,ovi!F569)</f>
        <v>0</v>
      </c>
    </row>
    <row r="570" spans="1:6" hidden="1" outlineLevel="1" x14ac:dyDescent="0.2">
      <c r="A570" s="15" t="s">
        <v>549</v>
      </c>
      <c r="B570" s="16" t="s">
        <v>840</v>
      </c>
      <c r="C570" s="17">
        <f>SUM(ÖNK!C570,ovi!C570)</f>
        <v>0</v>
      </c>
      <c r="D570" s="17">
        <f>SUM(ÖNK!D570,ovi!D570)</f>
        <v>0</v>
      </c>
      <c r="E570" s="235">
        <f>SUM(ÖNK!E570,ovi!E570)</f>
        <v>0</v>
      </c>
      <c r="F570" s="235">
        <f>SUM(ÖNK!F570,ovi!F570)</f>
        <v>0</v>
      </c>
    </row>
    <row r="571" spans="1:6" hidden="1" outlineLevel="1" x14ac:dyDescent="0.2">
      <c r="A571" s="15" t="s">
        <v>551</v>
      </c>
      <c r="B571" s="16" t="s">
        <v>841</v>
      </c>
      <c r="C571" s="17">
        <f>SUM(ÖNK!C571,ovi!C571)</f>
        <v>0</v>
      </c>
      <c r="D571" s="17">
        <f>SUM(ÖNK!D571,ovi!D571)</f>
        <v>0</v>
      </c>
      <c r="E571" s="235">
        <f>SUM(ÖNK!E571,ovi!E571)</f>
        <v>0</v>
      </c>
      <c r="F571" s="235">
        <f>SUM(ÖNK!F571,ovi!F571)</f>
        <v>0</v>
      </c>
    </row>
    <row r="572" spans="1:6" hidden="1" outlineLevel="1" x14ac:dyDescent="0.2">
      <c r="A572" s="15" t="s">
        <v>553</v>
      </c>
      <c r="B572" s="16" t="s">
        <v>842</v>
      </c>
      <c r="C572" s="17">
        <f>SUM(ÖNK!C572,ovi!C572)</f>
        <v>0</v>
      </c>
      <c r="D572" s="17">
        <f>SUM(ÖNK!D572,ovi!D572)</f>
        <v>0</v>
      </c>
      <c r="E572" s="235">
        <f>SUM(ÖNK!E572,ovi!E572)</f>
        <v>0</v>
      </c>
      <c r="F572" s="235">
        <f>SUM(ÖNK!F572,ovi!F572)</f>
        <v>0</v>
      </c>
    </row>
    <row r="573" spans="1:6" hidden="1" outlineLevel="1" x14ac:dyDescent="0.2">
      <c r="A573" s="15" t="s">
        <v>555</v>
      </c>
      <c r="B573" s="16" t="s">
        <v>843</v>
      </c>
      <c r="C573" s="17">
        <f>SUM(ÖNK!C573,ovi!C573)</f>
        <v>0</v>
      </c>
      <c r="D573" s="17">
        <f>SUM(ÖNK!D573,ovi!D573)</f>
        <v>0</v>
      </c>
      <c r="E573" s="235">
        <f>SUM(ÖNK!E573,ovi!E573)</f>
        <v>0</v>
      </c>
      <c r="F573" s="235">
        <f>SUM(ÖNK!F573,ovi!F573)</f>
        <v>0</v>
      </c>
    </row>
    <row r="574" spans="1:6" hidden="1" outlineLevel="1" x14ac:dyDescent="0.2">
      <c r="A574" s="15" t="s">
        <v>557</v>
      </c>
      <c r="B574" s="16" t="s">
        <v>844</v>
      </c>
      <c r="C574" s="17">
        <f>SUM(ÖNK!C574,ovi!C574)</f>
        <v>0</v>
      </c>
      <c r="D574" s="17">
        <f>SUM(ÖNK!D574,ovi!D574)</f>
        <v>0</v>
      </c>
      <c r="E574" s="235">
        <f>SUM(ÖNK!E574,ovi!E574)</f>
        <v>0</v>
      </c>
      <c r="F574" s="235">
        <f>SUM(ÖNK!F574,ovi!F574)</f>
        <v>0</v>
      </c>
    </row>
    <row r="575" spans="1:6" hidden="1" outlineLevel="1" x14ac:dyDescent="0.2">
      <c r="A575" s="15" t="s">
        <v>559</v>
      </c>
      <c r="B575" s="16" t="s">
        <v>845</v>
      </c>
      <c r="C575" s="17">
        <f>SUM(ÖNK!C575,ovi!C575)</f>
        <v>0</v>
      </c>
      <c r="D575" s="17">
        <f>SUM(ÖNK!D575,ovi!D575)</f>
        <v>0</v>
      </c>
      <c r="E575" s="235">
        <f>SUM(ÖNK!E575,ovi!E575)</f>
        <v>0</v>
      </c>
      <c r="F575" s="235">
        <f>SUM(ÖNK!F575,ovi!F575)</f>
        <v>0</v>
      </c>
    </row>
    <row r="576" spans="1:6" hidden="1" outlineLevel="1" x14ac:dyDescent="0.2">
      <c r="A576" s="15" t="s">
        <v>561</v>
      </c>
      <c r="B576" s="16" t="s">
        <v>846</v>
      </c>
      <c r="C576" s="17">
        <f>SUM(ÖNK!C576,ovi!C576)</f>
        <v>0</v>
      </c>
      <c r="D576" s="17">
        <f>SUM(ÖNK!D576,ovi!D576)</f>
        <v>0</v>
      </c>
      <c r="E576" s="235">
        <f>SUM(ÖNK!E576,ovi!E576)</f>
        <v>0</v>
      </c>
      <c r="F576" s="235">
        <f>SUM(ÖNK!F576,ovi!F576)</f>
        <v>0</v>
      </c>
    </row>
    <row r="577" spans="1:6" hidden="1" outlineLevel="1" x14ac:dyDescent="0.2">
      <c r="A577" s="15" t="s">
        <v>563</v>
      </c>
      <c r="B577" s="16" t="s">
        <v>847</v>
      </c>
      <c r="C577" s="17">
        <f>SUM(ÖNK!C577,ovi!C577)</f>
        <v>0</v>
      </c>
      <c r="D577" s="17">
        <f>SUM(ÖNK!D577,ovi!D577)</f>
        <v>0</v>
      </c>
      <c r="E577" s="235">
        <f>SUM(ÖNK!E577,ovi!E577)</f>
        <v>0</v>
      </c>
      <c r="F577" s="235">
        <f>SUM(ÖNK!F577,ovi!F577)</f>
        <v>0</v>
      </c>
    </row>
    <row r="578" spans="1:6" hidden="1" outlineLevel="1" x14ac:dyDescent="0.2">
      <c r="A578" s="15" t="s">
        <v>565</v>
      </c>
      <c r="B578" s="16" t="s">
        <v>848</v>
      </c>
      <c r="C578" s="17">
        <f>SUM(ÖNK!C578,ovi!C578)</f>
        <v>0</v>
      </c>
      <c r="D578" s="17">
        <f>SUM(ÖNK!D578,ovi!D578)</f>
        <v>0</v>
      </c>
      <c r="E578" s="235">
        <f>SUM(ÖNK!E578,ovi!E578)</f>
        <v>0</v>
      </c>
      <c r="F578" s="235">
        <f>SUM(ÖNK!F578,ovi!F578)</f>
        <v>0</v>
      </c>
    </row>
    <row r="579" spans="1:6" hidden="1" outlineLevel="1" x14ac:dyDescent="0.2">
      <c r="A579" s="15" t="s">
        <v>567</v>
      </c>
      <c r="B579" s="16" t="s">
        <v>849</v>
      </c>
      <c r="C579" s="17">
        <f>SUM(ÖNK!C579,ovi!C579)</f>
        <v>0</v>
      </c>
      <c r="D579" s="17">
        <f>SUM(ÖNK!D579,ovi!D579)</f>
        <v>0</v>
      </c>
      <c r="E579" s="235">
        <f>SUM(ÖNK!E579,ovi!E579)</f>
        <v>0</v>
      </c>
      <c r="F579" s="235">
        <f>SUM(ÖNK!F579,ovi!F579)</f>
        <v>0</v>
      </c>
    </row>
    <row r="580" spans="1:6" hidden="1" outlineLevel="1" x14ac:dyDescent="0.2">
      <c r="A580" s="15" t="s">
        <v>569</v>
      </c>
      <c r="B580" s="16" t="s">
        <v>850</v>
      </c>
      <c r="C580" s="17">
        <f>SUM(ÖNK!C580,ovi!C580)</f>
        <v>0</v>
      </c>
      <c r="D580" s="17">
        <f>SUM(ÖNK!D580,ovi!D580)</f>
        <v>0</v>
      </c>
      <c r="E580" s="235">
        <f>SUM(ÖNK!E580,ovi!E580)</f>
        <v>0</v>
      </c>
      <c r="F580" s="235">
        <f>SUM(ÖNK!F580,ovi!F580)</f>
        <v>0</v>
      </c>
    </row>
    <row r="581" spans="1:6" hidden="1" outlineLevel="1" x14ac:dyDescent="0.2">
      <c r="A581" s="15" t="s">
        <v>571</v>
      </c>
      <c r="B581" s="16" t="s">
        <v>851</v>
      </c>
      <c r="C581" s="17">
        <f>SUM(ÖNK!C581,ovi!C581)</f>
        <v>0</v>
      </c>
      <c r="D581" s="17">
        <f>SUM(ÖNK!D581,ovi!D581)</f>
        <v>0</v>
      </c>
      <c r="E581" s="235">
        <f>SUM(ÖNK!E581,ovi!E581)</f>
        <v>0</v>
      </c>
      <c r="F581" s="235">
        <f>SUM(ÖNK!F581,ovi!F581)</f>
        <v>0</v>
      </c>
    </row>
    <row r="582" spans="1:6" hidden="1" outlineLevel="1" x14ac:dyDescent="0.2">
      <c r="A582" s="15" t="s">
        <v>573</v>
      </c>
      <c r="B582" s="16" t="s">
        <v>852</v>
      </c>
      <c r="C582" s="17">
        <f>SUM(ÖNK!C582,ovi!C582)</f>
        <v>0</v>
      </c>
      <c r="D582" s="17">
        <f>SUM(ÖNK!D582,ovi!D582)</f>
        <v>0</v>
      </c>
      <c r="E582" s="235">
        <f>SUM(ÖNK!E582,ovi!E582)</f>
        <v>0</v>
      </c>
      <c r="F582" s="235">
        <f>SUM(ÖNK!F582,ovi!F582)</f>
        <v>0</v>
      </c>
    </row>
    <row r="583" spans="1:6" hidden="1" outlineLevel="1" x14ac:dyDescent="0.2">
      <c r="A583" s="15" t="s">
        <v>575</v>
      </c>
      <c r="B583" s="16" t="s">
        <v>853</v>
      </c>
      <c r="C583" s="17">
        <f>SUM(ÖNK!C583,ovi!C583)</f>
        <v>0</v>
      </c>
      <c r="D583" s="17">
        <f>SUM(ÖNK!D583,ovi!D583)</f>
        <v>0</v>
      </c>
      <c r="E583" s="235">
        <f>SUM(ÖNK!E583,ovi!E583)</f>
        <v>0</v>
      </c>
      <c r="F583" s="235">
        <f>SUM(ÖNK!F583,ovi!F583)</f>
        <v>0</v>
      </c>
    </row>
    <row r="584" spans="1:6" hidden="1" outlineLevel="1" x14ac:dyDescent="0.2">
      <c r="A584" s="15" t="s">
        <v>577</v>
      </c>
      <c r="B584" s="16" t="s">
        <v>854</v>
      </c>
      <c r="C584" s="17">
        <f>SUM(ÖNK!C584,ovi!C584)</f>
        <v>0</v>
      </c>
      <c r="D584" s="17">
        <f>SUM(ÖNK!D584,ovi!D584)</f>
        <v>0</v>
      </c>
      <c r="E584" s="235">
        <f>SUM(ÖNK!E584,ovi!E584)</f>
        <v>0</v>
      </c>
      <c r="F584" s="235">
        <f>SUM(ÖNK!F584,ovi!F584)</f>
        <v>0</v>
      </c>
    </row>
    <row r="585" spans="1:6" hidden="1" outlineLevel="1" x14ac:dyDescent="0.2">
      <c r="A585" s="15" t="s">
        <v>579</v>
      </c>
      <c r="B585" s="16" t="s">
        <v>855</v>
      </c>
      <c r="C585" s="17">
        <f>SUM(ÖNK!C585,ovi!C585)</f>
        <v>0</v>
      </c>
      <c r="D585" s="17">
        <f>SUM(ÖNK!D585,ovi!D585)</f>
        <v>0</v>
      </c>
      <c r="E585" s="235">
        <f>SUM(ÖNK!E585,ovi!E585)</f>
        <v>0</v>
      </c>
      <c r="F585" s="235">
        <f>SUM(ÖNK!F585,ovi!F585)</f>
        <v>0</v>
      </c>
    </row>
    <row r="586" spans="1:6" hidden="1" outlineLevel="1" x14ac:dyDescent="0.2">
      <c r="A586" s="15" t="s">
        <v>581</v>
      </c>
      <c r="B586" s="16" t="s">
        <v>856</v>
      </c>
      <c r="C586" s="17">
        <f>SUM(ÖNK!C586,ovi!C586)</f>
        <v>0</v>
      </c>
      <c r="D586" s="17">
        <f>SUM(ÖNK!D586,ovi!D586)</f>
        <v>0</v>
      </c>
      <c r="E586" s="235">
        <f>SUM(ÖNK!E586,ovi!E586)</f>
        <v>0</v>
      </c>
      <c r="F586" s="235">
        <f>SUM(ÖNK!F586,ovi!F586)</f>
        <v>0</v>
      </c>
    </row>
    <row r="587" spans="1:6" hidden="1" outlineLevel="1" x14ac:dyDescent="0.2">
      <c r="A587" s="15" t="s">
        <v>583</v>
      </c>
      <c r="B587" s="16" t="s">
        <v>857</v>
      </c>
      <c r="C587" s="17">
        <f>SUM(ÖNK!C587,ovi!C587)</f>
        <v>0</v>
      </c>
      <c r="D587" s="17">
        <f>SUM(ÖNK!D587,ovi!D587)</f>
        <v>0</v>
      </c>
      <c r="E587" s="235">
        <f>SUM(ÖNK!E587,ovi!E587)</f>
        <v>0</v>
      </c>
      <c r="F587" s="235">
        <f>SUM(ÖNK!F587,ovi!F587)</f>
        <v>0</v>
      </c>
    </row>
    <row r="588" spans="1:6" s="35" customFormat="1" ht="23.25" hidden="1" customHeight="1" x14ac:dyDescent="0.2">
      <c r="A588" s="33" t="s">
        <v>585</v>
      </c>
      <c r="B588" s="188" t="s">
        <v>858</v>
      </c>
      <c r="C588" s="187">
        <f>SUM(ÖNK!C588,ovi!C588)</f>
        <v>0</v>
      </c>
      <c r="D588" s="187">
        <f>SUM(ÖNK!D588,ovi!D588)</f>
        <v>0</v>
      </c>
      <c r="E588" s="235">
        <f>SUM(ÖNK!E588,ovi!E588)</f>
        <v>0</v>
      </c>
      <c r="F588" s="235">
        <f>SUM(ÖNK!F588,ovi!F588)</f>
        <v>0</v>
      </c>
    </row>
    <row r="589" spans="1:6" s="37" customFormat="1" ht="22.5" customHeight="1" x14ac:dyDescent="0.2">
      <c r="A589" s="213" t="s">
        <v>587</v>
      </c>
      <c r="B589" s="189" t="s">
        <v>859</v>
      </c>
      <c r="C589" s="283">
        <f>SUM(ÖNK!C589,ovi!C589)</f>
        <v>117903256</v>
      </c>
      <c r="D589" s="283">
        <f>SUM(ÖNK!D589,ovi!D589)</f>
        <v>118996156</v>
      </c>
      <c r="E589" s="283">
        <f>SUM(ÖNK!E589,ovi!E589)</f>
        <v>190421137</v>
      </c>
      <c r="F589" s="283">
        <f>SUM(ÖNK!F589,ovi!F589)</f>
        <v>136547</v>
      </c>
    </row>
    <row r="590" spans="1:6" hidden="1" x14ac:dyDescent="0.2">
      <c r="C590" s="17">
        <f>SUM(ÖNK!C590,ovi!C590)</f>
        <v>0</v>
      </c>
      <c r="D590" s="17">
        <f>SUM(ÖNK!D590,ovi!D590)</f>
        <v>0</v>
      </c>
      <c r="E590" s="235">
        <f>SUM(ÖNK!E590,ovi!E590)</f>
        <v>0</v>
      </c>
      <c r="F590" s="235">
        <f>SUM(ÖNK!F590,ovi!F590)</f>
        <v>0</v>
      </c>
    </row>
    <row r="591" spans="1:6" hidden="1" x14ac:dyDescent="0.2">
      <c r="A591" s="15" t="s">
        <v>11</v>
      </c>
      <c r="B591" s="16" t="s">
        <v>860</v>
      </c>
      <c r="C591" s="17">
        <f>SUM(ÖNK!C591,ovi!C591)</f>
        <v>0</v>
      </c>
      <c r="D591" s="17">
        <f>SUM(ÖNK!D591,ovi!D591)</f>
        <v>0</v>
      </c>
      <c r="E591" s="235">
        <f>SUM(ÖNK!E591,ovi!E591)</f>
        <v>0</v>
      </c>
      <c r="F591" s="235">
        <f>SUM(ÖNK!F591,ovi!F591)</f>
        <v>0</v>
      </c>
    </row>
    <row r="592" spans="1:6" hidden="1" x14ac:dyDescent="0.2">
      <c r="A592" s="15" t="s">
        <v>13</v>
      </c>
      <c r="B592" s="16" t="s">
        <v>861</v>
      </c>
      <c r="C592" s="17">
        <f>SUM(ÖNK!C592,ovi!C592)</f>
        <v>0</v>
      </c>
      <c r="D592" s="17">
        <f>SUM(ÖNK!D592,ovi!D592)</f>
        <v>0</v>
      </c>
      <c r="E592" s="235">
        <f>SUM(ÖNK!E592,ovi!E592)</f>
        <v>0</v>
      </c>
      <c r="F592" s="235">
        <f>SUM(ÖNK!F592,ovi!F592)</f>
        <v>0</v>
      </c>
    </row>
    <row r="593" spans="1:6" hidden="1" x14ac:dyDescent="0.2">
      <c r="A593" s="15" t="s">
        <v>15</v>
      </c>
      <c r="B593" s="16" t="s">
        <v>862</v>
      </c>
      <c r="C593" s="17">
        <f>SUM(ÖNK!C593,ovi!C593)</f>
        <v>0</v>
      </c>
      <c r="D593" s="17">
        <f>SUM(ÖNK!D593,ovi!D593)</f>
        <v>0</v>
      </c>
      <c r="E593" s="235">
        <f>SUM(ÖNK!E593,ovi!E593)</f>
        <v>0</v>
      </c>
      <c r="F593" s="235">
        <f>SUM(ÖNK!F593,ovi!F593)</f>
        <v>0</v>
      </c>
    </row>
    <row r="594" spans="1:6" hidden="1" x14ac:dyDescent="0.2">
      <c r="A594" s="15" t="s">
        <v>17</v>
      </c>
      <c r="B594" s="16" t="s">
        <v>863</v>
      </c>
      <c r="C594" s="17">
        <f>SUM(ÖNK!C594,ovi!C594)</f>
        <v>0</v>
      </c>
      <c r="D594" s="17">
        <f>SUM(ÖNK!D594,ovi!D594)</f>
        <v>0</v>
      </c>
      <c r="E594" s="235">
        <f>SUM(ÖNK!E594,ovi!E594)</f>
        <v>0</v>
      </c>
      <c r="F594" s="235">
        <f>SUM(ÖNK!F594,ovi!F594)</f>
        <v>0</v>
      </c>
    </row>
    <row r="595" spans="1:6" hidden="1" x14ac:dyDescent="0.2">
      <c r="A595" s="15" t="s">
        <v>19</v>
      </c>
      <c r="B595" s="16" t="s">
        <v>864</v>
      </c>
      <c r="C595" s="17">
        <f>SUM(ÖNK!C595,ovi!C595)</f>
        <v>0</v>
      </c>
      <c r="D595" s="17">
        <f>SUM(ÖNK!D595,ovi!D595)</f>
        <v>0</v>
      </c>
      <c r="E595" s="235">
        <f>SUM(ÖNK!E595,ovi!E595)</f>
        <v>0</v>
      </c>
      <c r="F595" s="235">
        <f>SUM(ÖNK!F595,ovi!F595)</f>
        <v>0</v>
      </c>
    </row>
    <row r="596" spans="1:6" hidden="1" x14ac:dyDescent="0.2">
      <c r="A596" s="18" t="s">
        <v>21</v>
      </c>
      <c r="B596" s="19" t="s">
        <v>865</v>
      </c>
      <c r="C596" s="17">
        <f>SUM(ÖNK!C596,ovi!C596)</f>
        <v>0</v>
      </c>
      <c r="D596" s="17">
        <f>SUM(ÖNK!D596,ovi!D596)</f>
        <v>0</v>
      </c>
      <c r="E596" s="235">
        <f>SUM(ÖNK!E596,ovi!E596)</f>
        <v>0</v>
      </c>
      <c r="F596" s="235">
        <f>SUM(ÖNK!F596,ovi!F596)</f>
        <v>0</v>
      </c>
    </row>
    <row r="597" spans="1:6" hidden="1" x14ac:dyDescent="0.2">
      <c r="A597" s="15" t="s">
        <v>23</v>
      </c>
      <c r="B597" s="16" t="s">
        <v>866</v>
      </c>
      <c r="C597" s="17">
        <f>SUM(ÖNK!C597,ovi!C597)</f>
        <v>0</v>
      </c>
      <c r="D597" s="17">
        <f>SUM(ÖNK!D597,ovi!D597)</f>
        <v>0</v>
      </c>
      <c r="E597" s="235">
        <f>SUM(ÖNK!E597,ovi!E597)</f>
        <v>0</v>
      </c>
      <c r="F597" s="235">
        <f>SUM(ÖNK!F597,ovi!F597)</f>
        <v>0</v>
      </c>
    </row>
    <row r="598" spans="1:6" hidden="1" x14ac:dyDescent="0.2">
      <c r="A598" s="15" t="s">
        <v>25</v>
      </c>
      <c r="B598" s="16" t="s">
        <v>867</v>
      </c>
      <c r="C598" s="17">
        <f>SUM(ÖNK!C598,ovi!C598)</f>
        <v>0</v>
      </c>
      <c r="D598" s="17">
        <f>SUM(ÖNK!D598,ovi!D598)</f>
        <v>0</v>
      </c>
      <c r="E598" s="235">
        <f>SUM(ÖNK!E598,ovi!E598)</f>
        <v>0</v>
      </c>
      <c r="F598" s="235">
        <f>SUM(ÖNK!F598,ovi!F598)</f>
        <v>0</v>
      </c>
    </row>
    <row r="599" spans="1:6" hidden="1" x14ac:dyDescent="0.2">
      <c r="A599" s="15" t="s">
        <v>27</v>
      </c>
      <c r="B599" s="16" t="s">
        <v>868</v>
      </c>
      <c r="C599" s="17">
        <f>SUM(ÖNK!C599,ovi!C599)</f>
        <v>0</v>
      </c>
      <c r="D599" s="17">
        <f>SUM(ÖNK!D599,ovi!D599)</f>
        <v>0</v>
      </c>
      <c r="E599" s="235">
        <f>SUM(ÖNK!E599,ovi!E599)</f>
        <v>0</v>
      </c>
      <c r="F599" s="235">
        <f>SUM(ÖNK!F599,ovi!F599)</f>
        <v>0</v>
      </c>
    </row>
    <row r="600" spans="1:6" hidden="1" x14ac:dyDescent="0.2">
      <c r="A600" s="15" t="s">
        <v>29</v>
      </c>
      <c r="B600" s="16" t="s">
        <v>869</v>
      </c>
      <c r="C600" s="17">
        <f>SUM(ÖNK!C600,ovi!C600)</f>
        <v>0</v>
      </c>
      <c r="D600" s="17">
        <f>SUM(ÖNK!D600,ovi!D600)</f>
        <v>0</v>
      </c>
      <c r="E600" s="235">
        <f>SUM(ÖNK!E600,ovi!E600)</f>
        <v>0</v>
      </c>
      <c r="F600" s="235">
        <f>SUM(ÖNK!F600,ovi!F600)</f>
        <v>0</v>
      </c>
    </row>
    <row r="601" spans="1:6" hidden="1" x14ac:dyDescent="0.2">
      <c r="A601" s="15" t="s">
        <v>31</v>
      </c>
      <c r="B601" s="16" t="s">
        <v>870</v>
      </c>
      <c r="C601" s="17">
        <f>SUM(ÖNK!C601,ovi!C601)</f>
        <v>0</v>
      </c>
      <c r="D601" s="17">
        <f>SUM(ÖNK!D601,ovi!D601)</f>
        <v>0</v>
      </c>
      <c r="E601" s="235">
        <f>SUM(ÖNK!E601,ovi!E601)</f>
        <v>0</v>
      </c>
      <c r="F601" s="235">
        <f>SUM(ÖNK!F601,ovi!F601)</f>
        <v>0</v>
      </c>
    </row>
    <row r="602" spans="1:6" hidden="1" x14ac:dyDescent="0.2">
      <c r="A602" s="15" t="s">
        <v>33</v>
      </c>
      <c r="B602" s="16" t="s">
        <v>871</v>
      </c>
      <c r="C602" s="17">
        <f>SUM(ÖNK!C602,ovi!C602)</f>
        <v>0</v>
      </c>
      <c r="D602" s="17">
        <f>SUM(ÖNK!D602,ovi!D602)</f>
        <v>0</v>
      </c>
      <c r="E602" s="235">
        <f>SUM(ÖNK!E602,ovi!E602)</f>
        <v>0</v>
      </c>
      <c r="F602" s="235">
        <f>SUM(ÖNK!F602,ovi!F602)</f>
        <v>0</v>
      </c>
    </row>
    <row r="603" spans="1:6" hidden="1" x14ac:dyDescent="0.2">
      <c r="A603" s="18" t="s">
        <v>35</v>
      </c>
      <c r="B603" s="19" t="s">
        <v>872</v>
      </c>
      <c r="C603" s="17">
        <f>SUM(ÖNK!C603,ovi!C603)</f>
        <v>0</v>
      </c>
      <c r="D603" s="17">
        <f>SUM(ÖNK!D603,ovi!D603)</f>
        <v>0</v>
      </c>
      <c r="E603" s="235">
        <f>SUM(ÖNK!E603,ovi!E603)</f>
        <v>0</v>
      </c>
      <c r="F603" s="235">
        <f>SUM(ÖNK!F603,ovi!F603)</f>
        <v>0</v>
      </c>
    </row>
    <row r="604" spans="1:6" x14ac:dyDescent="0.2">
      <c r="A604" s="15" t="s">
        <v>37</v>
      </c>
      <c r="B604" s="16" t="s">
        <v>873</v>
      </c>
      <c r="C604" s="235">
        <f>SUM(ÖNK!C604,ovi!C604)</f>
        <v>161917167</v>
      </c>
      <c r="D604" s="235">
        <f>SUM(ÖNK!D604,ovi!D604)</f>
        <v>161917167</v>
      </c>
      <c r="E604" s="235">
        <f>SUM(ÖNK!E604,ovi!E604)</f>
        <v>161917167</v>
      </c>
      <c r="F604" s="235">
        <f>SUM(ÖNK!F604,ovi!F604)</f>
        <v>78115</v>
      </c>
    </row>
    <row r="605" spans="1:6" hidden="1" x14ac:dyDescent="0.2">
      <c r="A605" s="15" t="s">
        <v>39</v>
      </c>
      <c r="B605" s="16" t="s">
        <v>874</v>
      </c>
      <c r="C605" s="17">
        <f>SUM(ÖNK!C605,ovi!C605)</f>
        <v>0</v>
      </c>
      <c r="D605" s="17">
        <f>SUM(ÖNK!D605,ovi!D605)</f>
        <v>0</v>
      </c>
      <c r="E605" s="235">
        <f>SUM(ÖNK!E605,ovi!E605)</f>
        <v>0</v>
      </c>
      <c r="F605" s="235">
        <f>SUM(ÖNK!F605,ovi!F605)</f>
        <v>0</v>
      </c>
    </row>
    <row r="606" spans="1:6" x14ac:dyDescent="0.2">
      <c r="A606" s="18" t="s">
        <v>41</v>
      </c>
      <c r="B606" s="19" t="s">
        <v>875</v>
      </c>
      <c r="C606" s="235">
        <f>SUM(ÖNK!C606,ovi!C606)</f>
        <v>161917167</v>
      </c>
      <c r="D606" s="235">
        <f>SUM(ÖNK!D606,ovi!D606)</f>
        <v>161917167</v>
      </c>
      <c r="E606" s="235">
        <f>SUM(ÖNK!E606,ovi!E606)</f>
        <v>161917167</v>
      </c>
      <c r="F606" s="235">
        <f>SUM(ÖNK!F606,ovi!F606)</f>
        <v>78115</v>
      </c>
    </row>
    <row r="607" spans="1:6" hidden="1" x14ac:dyDescent="0.2">
      <c r="A607" s="15" t="s">
        <v>43</v>
      </c>
      <c r="B607" s="16" t="s">
        <v>876</v>
      </c>
      <c r="C607" s="17">
        <f>SUM(ÖNK!C607,ovi!C607)</f>
        <v>0</v>
      </c>
      <c r="D607" s="17">
        <f>SUM(ÖNK!D607,ovi!D607)</f>
        <v>0</v>
      </c>
      <c r="E607" s="235">
        <f>SUM(ÖNK!E607,ovi!E607)</f>
        <v>0</v>
      </c>
      <c r="F607" s="235">
        <f>SUM(ÖNK!F607,ovi!F607)</f>
        <v>0</v>
      </c>
    </row>
    <row r="608" spans="1:6" hidden="1" x14ac:dyDescent="0.2">
      <c r="A608" s="15" t="s">
        <v>45</v>
      </c>
      <c r="B608" s="16" t="s">
        <v>877</v>
      </c>
      <c r="C608" s="17">
        <f>SUM(ÖNK!C608,ovi!C608)</f>
        <v>0</v>
      </c>
      <c r="D608" s="17">
        <f>SUM(ÖNK!D608,ovi!D608)</f>
        <v>0</v>
      </c>
      <c r="E608" s="235">
        <f>SUM(ÖNK!E608,ovi!E608)</f>
        <v>0</v>
      </c>
      <c r="F608" s="235">
        <f>SUM(ÖNK!F608,ovi!F608)</f>
        <v>0</v>
      </c>
    </row>
    <row r="609" spans="1:6" x14ac:dyDescent="0.2">
      <c r="A609" s="15" t="s">
        <v>47</v>
      </c>
      <c r="B609" s="16" t="s">
        <v>878</v>
      </c>
      <c r="C609" s="235">
        <f>SUM(ÖNK!C609,ovi!C609)</f>
        <v>40241629</v>
      </c>
      <c r="D609" s="235">
        <f>SUM(ÖNK!D609,ovi!D609)</f>
        <v>40241629</v>
      </c>
      <c r="E609" s="235">
        <f>SUM(ÖNK!E609,ovi!E609)</f>
        <v>36857343</v>
      </c>
      <c r="F609" s="235">
        <f>SUM(ÖNK!F609,ovi!F609)</f>
        <v>46456</v>
      </c>
    </row>
    <row r="610" spans="1:6" hidden="1" x14ac:dyDescent="0.2">
      <c r="A610" s="15" t="s">
        <v>49</v>
      </c>
      <c r="B610" s="16" t="s">
        <v>879</v>
      </c>
      <c r="C610" s="17">
        <f>SUM(ÖNK!C610,ovi!C610)</f>
        <v>0</v>
      </c>
      <c r="D610" s="17">
        <f>SUM(ÖNK!D610,ovi!D610)</f>
        <v>0</v>
      </c>
      <c r="E610" s="235">
        <f>SUM(ÖNK!E610,ovi!E610)</f>
        <v>0</v>
      </c>
      <c r="F610" s="235">
        <f>SUM(ÖNK!F610,ovi!F610)</f>
        <v>0</v>
      </c>
    </row>
    <row r="611" spans="1:6" hidden="1" x14ac:dyDescent="0.2">
      <c r="A611" s="15" t="s">
        <v>51</v>
      </c>
      <c r="B611" s="16" t="s">
        <v>880</v>
      </c>
      <c r="C611" s="17">
        <f>SUM(ÖNK!C611,ovi!C611)</f>
        <v>0</v>
      </c>
      <c r="D611" s="17">
        <f>SUM(ÖNK!D611,ovi!D611)</f>
        <v>0</v>
      </c>
      <c r="E611" s="235">
        <f>SUM(ÖNK!E611,ovi!E611)</f>
        <v>0</v>
      </c>
      <c r="F611" s="235">
        <f>SUM(ÖNK!F611,ovi!F611)</f>
        <v>0</v>
      </c>
    </row>
    <row r="612" spans="1:6" hidden="1" x14ac:dyDescent="0.2">
      <c r="A612" s="15" t="s">
        <v>53</v>
      </c>
      <c r="B612" s="16" t="s">
        <v>881</v>
      </c>
      <c r="C612" s="17">
        <f>SUM(ÖNK!C612,ovi!C612)</f>
        <v>0</v>
      </c>
      <c r="D612" s="17">
        <f>SUM(ÖNK!D612,ovi!D612)</f>
        <v>0</v>
      </c>
      <c r="E612" s="235">
        <f>SUM(ÖNK!E612,ovi!E612)</f>
        <v>0</v>
      </c>
      <c r="F612" s="235">
        <f>SUM(ÖNK!F612,ovi!F612)</f>
        <v>0</v>
      </c>
    </row>
    <row r="613" spans="1:6" x14ac:dyDescent="0.2">
      <c r="A613" s="18" t="s">
        <v>55</v>
      </c>
      <c r="B613" s="188" t="s">
        <v>882</v>
      </c>
      <c r="C613" s="283">
        <f>SUM(ÖNK!C613,ovi!C613)</f>
        <v>202158796</v>
      </c>
      <c r="D613" s="283">
        <f>SUM(ÖNK!D613,ovi!D613)</f>
        <v>202158796</v>
      </c>
      <c r="E613" s="283">
        <f>SUM(ÖNK!E613,ovi!E613)</f>
        <v>198774510</v>
      </c>
      <c r="F613" s="283">
        <f>SUM(ÖNK!F613,ovi!F613)</f>
        <v>124571</v>
      </c>
    </row>
    <row r="614" spans="1:6" hidden="1" x14ac:dyDescent="0.2">
      <c r="A614" s="15" t="s">
        <v>57</v>
      </c>
      <c r="B614" s="16" t="s">
        <v>883</v>
      </c>
      <c r="C614" s="17">
        <f>SUM(ÖNK!C614,ovi!C614)</f>
        <v>0</v>
      </c>
      <c r="D614" s="17">
        <f>SUM(ÖNK!D614,ovi!D614)</f>
        <v>0</v>
      </c>
      <c r="E614" s="235">
        <f>SUM(ÖNK!E614,ovi!E614)</f>
        <v>0</v>
      </c>
      <c r="F614" s="235">
        <f>SUM(ÖNK!F614,ovi!F614)</f>
        <v>0</v>
      </c>
    </row>
    <row r="615" spans="1:6" hidden="1" x14ac:dyDescent="0.2">
      <c r="A615" s="15" t="s">
        <v>59</v>
      </c>
      <c r="B615" s="16" t="s">
        <v>884</v>
      </c>
      <c r="C615" s="17">
        <f>SUM(ÖNK!C615,ovi!C615)</f>
        <v>0</v>
      </c>
      <c r="D615" s="17">
        <f>SUM(ÖNK!D615,ovi!D615)</f>
        <v>0</v>
      </c>
      <c r="E615" s="235">
        <f>SUM(ÖNK!E615,ovi!E615)</f>
        <v>0</v>
      </c>
      <c r="F615" s="235">
        <f>SUM(ÖNK!F615,ovi!F615)</f>
        <v>0</v>
      </c>
    </row>
    <row r="616" spans="1:6" hidden="1" x14ac:dyDescent="0.2">
      <c r="A616" s="15" t="s">
        <v>61</v>
      </c>
      <c r="B616" s="16" t="s">
        <v>885</v>
      </c>
      <c r="C616" s="17">
        <f>SUM(ÖNK!C616,ovi!C616)</f>
        <v>0</v>
      </c>
      <c r="D616" s="17">
        <f>SUM(ÖNK!D616,ovi!D616)</f>
        <v>0</v>
      </c>
      <c r="E616" s="235">
        <f>SUM(ÖNK!E616,ovi!E616)</f>
        <v>0</v>
      </c>
      <c r="F616" s="235">
        <f>SUM(ÖNK!F616,ovi!F616)</f>
        <v>0</v>
      </c>
    </row>
    <row r="617" spans="1:6" hidden="1" x14ac:dyDescent="0.2">
      <c r="A617" s="15" t="s">
        <v>63</v>
      </c>
      <c r="B617" s="16" t="s">
        <v>886</v>
      </c>
      <c r="C617" s="17">
        <f>SUM(ÖNK!C617,ovi!C617)</f>
        <v>0</v>
      </c>
      <c r="D617" s="17">
        <f>SUM(ÖNK!D617,ovi!D617)</f>
        <v>0</v>
      </c>
      <c r="E617" s="235">
        <f>SUM(ÖNK!E617,ovi!E617)</f>
        <v>0</v>
      </c>
      <c r="F617" s="235">
        <f>SUM(ÖNK!F617,ovi!F617)</f>
        <v>0</v>
      </c>
    </row>
    <row r="618" spans="1:6" hidden="1" x14ac:dyDescent="0.2">
      <c r="A618" s="15" t="s">
        <v>65</v>
      </c>
      <c r="B618" s="16" t="s">
        <v>887</v>
      </c>
      <c r="C618" s="17">
        <f>SUM(ÖNK!C618,ovi!C618)</f>
        <v>0</v>
      </c>
      <c r="D618" s="17">
        <f>SUM(ÖNK!D618,ovi!D618)</f>
        <v>0</v>
      </c>
      <c r="E618" s="235">
        <f>SUM(ÖNK!E618,ovi!E618)</f>
        <v>0</v>
      </c>
      <c r="F618" s="235">
        <f>SUM(ÖNK!F618,ovi!F618)</f>
        <v>0</v>
      </c>
    </row>
    <row r="619" spans="1:6" hidden="1" x14ac:dyDescent="0.2">
      <c r="A619" s="15" t="s">
        <v>67</v>
      </c>
      <c r="B619" s="16" t="s">
        <v>888</v>
      </c>
      <c r="C619" s="17">
        <f>SUM(ÖNK!C619,ovi!C619)</f>
        <v>0</v>
      </c>
      <c r="D619" s="17">
        <f>SUM(ÖNK!D619,ovi!D619)</f>
        <v>0</v>
      </c>
      <c r="E619" s="235">
        <f>SUM(ÖNK!E619,ovi!E619)</f>
        <v>0</v>
      </c>
      <c r="F619" s="235">
        <f>SUM(ÖNK!F619,ovi!F619)</f>
        <v>0</v>
      </c>
    </row>
    <row r="620" spans="1:6" hidden="1" x14ac:dyDescent="0.2">
      <c r="A620" s="15" t="s">
        <v>74</v>
      </c>
      <c r="B620" s="16" t="s">
        <v>889</v>
      </c>
      <c r="C620" s="17">
        <f>SUM(ÖNK!C620,ovi!C620)</f>
        <v>0</v>
      </c>
      <c r="D620" s="17">
        <f>SUM(ÖNK!D620,ovi!D620)</f>
        <v>0</v>
      </c>
      <c r="E620" s="235">
        <f>SUM(ÖNK!E620,ovi!E620)</f>
        <v>0</v>
      </c>
      <c r="F620" s="235">
        <f>SUM(ÖNK!F620,ovi!F620)</f>
        <v>0</v>
      </c>
    </row>
    <row r="621" spans="1:6" hidden="1" x14ac:dyDescent="0.2">
      <c r="A621" s="18" t="s">
        <v>83</v>
      </c>
      <c r="B621" s="19" t="s">
        <v>890</v>
      </c>
      <c r="C621" s="17">
        <f>SUM(ÖNK!C621,ovi!C621)</f>
        <v>0</v>
      </c>
      <c r="D621" s="17">
        <f>SUM(ÖNK!D621,ovi!D621)</f>
        <v>0</v>
      </c>
      <c r="E621" s="235">
        <f>SUM(ÖNK!E621,ovi!E621)</f>
        <v>0</v>
      </c>
      <c r="F621" s="235">
        <f>SUM(ÖNK!F621,ovi!F621)</f>
        <v>0</v>
      </c>
    </row>
    <row r="622" spans="1:6" hidden="1" x14ac:dyDescent="0.2">
      <c r="A622" s="15" t="s">
        <v>85</v>
      </c>
      <c r="B622" s="16" t="s">
        <v>891</v>
      </c>
      <c r="C622" s="17">
        <f>SUM(ÖNK!C622,ovi!C622)</f>
        <v>0</v>
      </c>
      <c r="D622" s="17">
        <f>SUM(ÖNK!D622,ovi!D622)</f>
        <v>0</v>
      </c>
      <c r="E622" s="235">
        <f>SUM(ÖNK!E622,ovi!E622)</f>
        <v>0</v>
      </c>
      <c r="F622" s="235">
        <f>SUM(ÖNK!F622,ovi!F622)</f>
        <v>0</v>
      </c>
    </row>
    <row r="623" spans="1:6" x14ac:dyDescent="0.2">
      <c r="A623" s="18" t="s">
        <v>87</v>
      </c>
      <c r="B623" s="19" t="s">
        <v>892</v>
      </c>
      <c r="C623" s="236">
        <f>SUM(ÖNK!C623,ovi!C623)</f>
        <v>40528000</v>
      </c>
      <c r="D623" s="235">
        <f>SUM(ÖNK!D623,ovi!D623)</f>
        <v>40528000</v>
      </c>
      <c r="E623" s="235">
        <f>SUM(ÖNK!E623,ovi!E623)</f>
        <v>37143714</v>
      </c>
      <c r="F623" s="235">
        <f>SUM(ÖNK!F623,ovi!F623)</f>
        <v>46744</v>
      </c>
    </row>
    <row r="624" spans="1:6" x14ac:dyDescent="0.2">
      <c r="A624" s="207"/>
      <c r="B624" s="207" t="s">
        <v>893</v>
      </c>
      <c r="C624" s="282">
        <f>SUM(ÖNK!C624,ovi!C624)</f>
        <v>2630721</v>
      </c>
      <c r="D624" s="282">
        <f>SUM(ÖNK!D624,ovi!D624)</f>
        <v>2630721</v>
      </c>
      <c r="E624" s="282">
        <f>SUM(ÖNK!E624,ovi!E624)</f>
        <v>2630721</v>
      </c>
      <c r="F624" s="282">
        <f>SUM(ÖNK!F624,ovi!F624)</f>
        <v>2552</v>
      </c>
    </row>
    <row r="625" spans="1:6" x14ac:dyDescent="0.2">
      <c r="A625" s="38" t="s">
        <v>53</v>
      </c>
      <c r="B625" s="39" t="s">
        <v>894</v>
      </c>
      <c r="C625" s="235">
        <f>SUM(ÖNK!C625,ovi!C625)</f>
        <v>40241629</v>
      </c>
      <c r="D625" s="235">
        <f>SUM(ÖNK!D625,ovi!D625)</f>
        <v>40241629</v>
      </c>
      <c r="E625" s="235">
        <f>SUM(ÖNK!E625,ovi!E625)</f>
        <v>36857343</v>
      </c>
      <c r="F625" s="235">
        <f>SUM(ÖNK!F625,ovi!F625)</f>
        <v>46456</v>
      </c>
    </row>
    <row r="626" spans="1:6" x14ac:dyDescent="0.2">
      <c r="A626" s="40" t="s">
        <v>102</v>
      </c>
      <c r="B626" s="41" t="s">
        <v>895</v>
      </c>
      <c r="C626" s="236">
        <f>SUM(ÖNK!C626,ovi!C626)</f>
        <v>42872350</v>
      </c>
      <c r="D626" s="236">
        <f>SUM(ÖNK!D626,ovi!D626)</f>
        <v>42872350</v>
      </c>
      <c r="E626" s="236">
        <f>SUM(ÖNK!E626,ovi!E626)</f>
        <v>39488064</v>
      </c>
      <c r="F626" s="236">
        <f>SUM(ÖNK!F626,ovi!F626)</f>
        <v>49008</v>
      </c>
    </row>
    <row r="627" spans="1:6" x14ac:dyDescent="0.2">
      <c r="B627" s="42" t="s">
        <v>896</v>
      </c>
      <c r="C627" s="9">
        <f t="shared" ref="C627" si="0">+C318</f>
        <v>277189702</v>
      </c>
      <c r="D627" s="9">
        <f>+D318</f>
        <v>278282602</v>
      </c>
      <c r="E627" s="235">
        <f>SUM(ÖNK!E627,ovi!E627)</f>
        <v>272150699</v>
      </c>
      <c r="F627" s="235">
        <f>SUM(ÖNK!F627,ovi!F627)</f>
        <v>212110</v>
      </c>
    </row>
    <row r="628" spans="1:6" x14ac:dyDescent="0.2">
      <c r="B628" s="42" t="s">
        <v>897</v>
      </c>
      <c r="C628" s="9">
        <f t="shared" ref="C628:D628" si="1">+C589</f>
        <v>117903256</v>
      </c>
      <c r="D628" s="9">
        <f t="shared" si="1"/>
        <v>118996156</v>
      </c>
      <c r="E628" s="235">
        <f>SUM(ÖNK!E628,ovi!E628)</f>
        <v>190421137</v>
      </c>
      <c r="F628" s="235">
        <f>SUM(ÖNK!F628,ovi!F628)</f>
        <v>136547</v>
      </c>
    </row>
    <row r="629" spans="1:6" x14ac:dyDescent="0.2">
      <c r="B629" s="42" t="s">
        <v>898</v>
      </c>
      <c r="C629" s="9">
        <f t="shared" ref="C629:E629" si="2">+C613</f>
        <v>202158796</v>
      </c>
      <c r="D629" s="9">
        <f t="shared" si="2"/>
        <v>202158796</v>
      </c>
      <c r="E629" s="9">
        <f t="shared" si="2"/>
        <v>198774510</v>
      </c>
      <c r="F629" s="9">
        <f>+F613</f>
        <v>124571</v>
      </c>
    </row>
    <row r="630" spans="1:6" x14ac:dyDescent="0.2">
      <c r="B630" s="42" t="s">
        <v>899</v>
      </c>
      <c r="C630" s="9">
        <f t="shared" ref="C630:F630" si="3">+C626</f>
        <v>42872350</v>
      </c>
      <c r="D630" s="9">
        <f t="shared" si="3"/>
        <v>42872350</v>
      </c>
      <c r="E630" s="9">
        <f t="shared" si="3"/>
        <v>39488064</v>
      </c>
      <c r="F630" s="9">
        <f t="shared" si="3"/>
        <v>49008</v>
      </c>
    </row>
    <row r="631" spans="1:6" hidden="1" x14ac:dyDescent="0.2">
      <c r="C631" s="9"/>
      <c r="D631" s="9"/>
      <c r="E631" s="235">
        <f>SUM(ÖNK!E631,ovi!E631)</f>
        <v>0</v>
      </c>
      <c r="F631" s="235">
        <f>SUM(ÖNK!F631,ovi!F631)</f>
        <v>0</v>
      </c>
    </row>
    <row r="632" spans="1:6" x14ac:dyDescent="0.2">
      <c r="B632" s="191" t="s">
        <v>897</v>
      </c>
      <c r="C632" s="285">
        <f>+C628+C629</f>
        <v>320062052</v>
      </c>
      <c r="D632" s="285">
        <f t="shared" ref="D632:F632" si="4">+D628+D629</f>
        <v>321154952</v>
      </c>
      <c r="E632" s="285">
        <f t="shared" si="4"/>
        <v>389195647</v>
      </c>
      <c r="F632" s="285">
        <f t="shared" si="4"/>
        <v>261118</v>
      </c>
    </row>
    <row r="633" spans="1:6" x14ac:dyDescent="0.2">
      <c r="B633" s="191" t="s">
        <v>896</v>
      </c>
      <c r="C633" s="285">
        <f t="shared" ref="C633:F633" si="5">+C627+C630</f>
        <v>320062052</v>
      </c>
      <c r="D633" s="285">
        <f t="shared" si="5"/>
        <v>321154952</v>
      </c>
      <c r="E633" s="285">
        <f>+E627+E630</f>
        <v>311638763</v>
      </c>
      <c r="F633" s="285">
        <f t="shared" si="5"/>
        <v>261118</v>
      </c>
    </row>
    <row r="634" spans="1:6" x14ac:dyDescent="0.2">
      <c r="C634" s="9"/>
      <c r="D634" s="9"/>
      <c r="E634" s="235"/>
      <c r="F634" s="235"/>
    </row>
    <row r="635" spans="1:6" x14ac:dyDescent="0.2">
      <c r="C635" s="9"/>
      <c r="D635" s="9"/>
      <c r="E635" s="235">
        <f>SUM(ÖNK!E635,ovi!E635)</f>
        <v>0</v>
      </c>
      <c r="F635" s="235">
        <f>SUM(ÖNK!F635,ovi!F635)</f>
        <v>0</v>
      </c>
    </row>
    <row r="636" spans="1:6" x14ac:dyDescent="0.2">
      <c r="B636" s="1" t="s">
        <v>1013</v>
      </c>
      <c r="C636" s="9"/>
      <c r="D636" s="9">
        <f>D632-C632</f>
        <v>1092900</v>
      </c>
      <c r="E636" s="9">
        <f t="shared" ref="E636:F636" si="6">E632-D632</f>
        <v>68040695</v>
      </c>
      <c r="F636" s="9">
        <f t="shared" si="6"/>
        <v>-388934529</v>
      </c>
    </row>
    <row r="637" spans="1:6" x14ac:dyDescent="0.2">
      <c r="B637" s="1" t="s">
        <v>1014</v>
      </c>
      <c r="C637" s="9"/>
      <c r="D637" s="9">
        <f>D633-C633</f>
        <v>1092900</v>
      </c>
      <c r="E637" s="9">
        <f t="shared" ref="E637:F637" si="7">E633-D633</f>
        <v>-9516189</v>
      </c>
      <c r="F637" s="9">
        <f t="shared" si="7"/>
        <v>-311377645</v>
      </c>
    </row>
    <row r="638" spans="1:6" x14ac:dyDescent="0.2">
      <c r="C638" s="9">
        <f>+C632-C625</f>
        <v>279820423</v>
      </c>
      <c r="D638" s="9">
        <f>+D632-D625</f>
        <v>280913323</v>
      </c>
      <c r="E638" s="9">
        <f t="shared" ref="E638" si="8">+E632-E625</f>
        <v>352338304</v>
      </c>
      <c r="F638" s="9">
        <f>+F632-F625</f>
        <v>214662</v>
      </c>
    </row>
    <row r="639" spans="1:6" x14ac:dyDescent="0.2">
      <c r="C639" s="9">
        <f>C606+C589</f>
        <v>279820423</v>
      </c>
      <c r="D639" s="9">
        <f t="shared" ref="D639:F639" si="9">+D606+D589</f>
        <v>280913323</v>
      </c>
      <c r="E639" s="9">
        <f t="shared" si="9"/>
        <v>352338304</v>
      </c>
      <c r="F639" s="9">
        <f t="shared" si="9"/>
        <v>214662</v>
      </c>
    </row>
  </sheetData>
  <autoFilter ref="A5:F633">
    <filterColumn colId="5">
      <filters blank="1">
        <filter val="1 060"/>
        <filter val="1 092"/>
        <filter val="1 200"/>
        <filter val="1 270"/>
        <filter val="1 300"/>
        <filter val="1 500"/>
        <filter val="1 502"/>
        <filter val="1 750"/>
        <filter val="1 800"/>
        <filter val="10 800"/>
        <filter val="100"/>
        <filter val="103 847"/>
        <filter val="108"/>
        <filter val="124 571"/>
        <filter val="13 000"/>
        <filter val="13 720"/>
        <filter val="136 547"/>
        <filter val="14 000"/>
        <filter val="14 200"/>
        <filter val="14 400"/>
        <filter val="140"/>
        <filter val="15 600"/>
        <filter val="150"/>
        <filter val="16 000"/>
        <filter val="16 300"/>
        <filter val="16 927"/>
        <filter val="160"/>
        <filter val="17 206"/>
        <filter val="17 630"/>
        <filter val="18 230"/>
        <filter val="180"/>
        <filter val="19 745"/>
        <filter val="2 000"/>
        <filter val="2 270"/>
        <filter val="2 400"/>
        <filter val="2 552"/>
        <filter val="20"/>
        <filter val="20 107"/>
        <filter val="20 900"/>
        <filter val="200"/>
        <filter val="210"/>
        <filter val="212 110"/>
        <filter val="225"/>
        <filter val="227"/>
        <filter val="240"/>
        <filter val="25 076"/>
        <filter val="250"/>
        <filter val="261 118"/>
        <filter val="27 550"/>
        <filter val="28 508"/>
        <filter val="3 200"/>
        <filter val="3 520"/>
        <filter val="3 900"/>
        <filter val="31 527"/>
        <filter val="35 756"/>
        <filter val="350"/>
        <filter val="4 000"/>
        <filter val="4 080"/>
        <filter val="4 107"/>
        <filter val="4 517"/>
        <filter val="437"/>
        <filter val="45 925"/>
        <filter val="450"/>
        <filter val="46 456"/>
        <filter val="46 744"/>
        <filter val="48 615"/>
        <filter val="480"/>
        <filter val="49 008"/>
        <filter val="49 520"/>
        <filter val="5 000"/>
        <filter val="5 150"/>
        <filter val="5 331"/>
        <filter val="50"/>
        <filter val="500"/>
        <filter val="550"/>
        <filter val="6 020"/>
        <filter val="6 878"/>
        <filter val="600"/>
        <filter val="650"/>
        <filter val="66 845"/>
        <filter val="68 837"/>
        <filter val="7 123"/>
        <filter val="700"/>
        <filter val="78 115"/>
        <filter val="8 000"/>
        <filter val="8 702"/>
        <filter val="8 900"/>
        <filter val="800"/>
        <filter val="820"/>
        <filter val="83 740"/>
        <filter val="880"/>
        <filter val="9 180"/>
        <filter val="9 530"/>
        <filter val="900"/>
      </filters>
    </filterColumn>
  </autoFilter>
  <mergeCells count="2">
    <mergeCell ref="A2:B2"/>
    <mergeCell ref="A3:B3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86" firstPageNumber="0" fitToHeight="0" orientation="portrait" r:id="rId1"/>
  <headerFooter alignWithMargins="0">
    <oddHeader>&amp;LOrdacsehi Község Önkormányzata
2025.évi költségvetési rendelete&amp;C&amp;P. oldal&amp;RÉrték típus:e Forint</oddHeader>
    <oddFooter>&amp;R&amp;P/&amp;N</oddFooter>
  </headerFooter>
  <rowBreaks count="1" manualBreakCount="1">
    <brk id="31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637"/>
  <sheetViews>
    <sheetView view="pageBreakPreview" zoomScale="130" zoomScaleNormal="100" zoomScaleSheetLayoutView="130" workbookViewId="0">
      <pane xSplit="2" ySplit="5" topLeftCell="C240" activePane="bottomRight" state="frozen"/>
      <selection activeCell="A3" sqref="A3"/>
      <selection pane="topRight" activeCell="A3" sqref="A3"/>
      <selection pane="bottomLeft" activeCell="A3" sqref="A3"/>
      <selection pane="bottomRight" activeCell="F246" sqref="F246"/>
    </sheetView>
  </sheetViews>
  <sheetFormatPr defaultRowHeight="12.75" outlineLevelRow="1" x14ac:dyDescent="0.2"/>
  <cols>
    <col min="1" max="1" width="8.140625" style="1" customWidth="1"/>
    <col min="2" max="2" width="86.85546875" style="1" customWidth="1"/>
    <col min="3" max="3" width="5" style="1" hidden="1" customWidth="1"/>
    <col min="4" max="4" width="9" style="1" hidden="1" customWidth="1"/>
    <col min="5" max="5" width="8.28515625" style="1" hidden="1" customWidth="1"/>
    <col min="6" max="6" width="20.5703125" style="1" customWidth="1"/>
    <col min="7" max="7" width="14.7109375" style="1" bestFit="1" customWidth="1"/>
    <col min="8" max="8" width="17.5703125" style="1" customWidth="1"/>
    <col min="9" max="16384" width="9.140625" style="1"/>
  </cols>
  <sheetData>
    <row r="1" spans="1:7" x14ac:dyDescent="0.2">
      <c r="A1" s="237"/>
      <c r="B1" s="14" t="s">
        <v>1054</v>
      </c>
    </row>
    <row r="2" spans="1:7" x14ac:dyDescent="0.2">
      <c r="B2" s="217" t="s">
        <v>900</v>
      </c>
    </row>
    <row r="3" spans="1:7" x14ac:dyDescent="0.2">
      <c r="B3" s="44"/>
    </row>
    <row r="4" spans="1:7" x14ac:dyDescent="0.2">
      <c r="B4" s="256"/>
    </row>
    <row r="5" spans="1:7" s="14" customFormat="1" ht="69.95" customHeight="1" x14ac:dyDescent="0.2">
      <c r="A5" s="13"/>
      <c r="B5" s="13" t="s">
        <v>2</v>
      </c>
      <c r="C5" s="219" t="s">
        <v>1026</v>
      </c>
      <c r="D5" s="219" t="s">
        <v>1038</v>
      </c>
      <c r="E5" s="219" t="s">
        <v>1036</v>
      </c>
      <c r="F5" s="219" t="s">
        <v>1037</v>
      </c>
    </row>
    <row r="6" spans="1:7" x14ac:dyDescent="0.2">
      <c r="A6" s="15" t="s">
        <v>11</v>
      </c>
      <c r="B6" s="16" t="s">
        <v>12</v>
      </c>
      <c r="C6" s="9">
        <v>21000000</v>
      </c>
      <c r="D6" s="9">
        <v>20800000</v>
      </c>
      <c r="E6" s="9">
        <v>18410773</v>
      </c>
      <c r="F6" s="9">
        <v>21240</v>
      </c>
      <c r="G6" s="9">
        <f t="shared" ref="G6:G24" si="0">F6-D6</f>
        <v>-20778760</v>
      </c>
    </row>
    <row r="7" spans="1:7" hidden="1" x14ac:dyDescent="0.2">
      <c r="A7" s="15" t="s">
        <v>13</v>
      </c>
      <c r="B7" s="16" t="s">
        <v>14</v>
      </c>
      <c r="C7" s="9">
        <v>0</v>
      </c>
      <c r="D7" s="9">
        <v>0</v>
      </c>
      <c r="E7" s="9">
        <v>0</v>
      </c>
      <c r="F7" s="9">
        <v>0</v>
      </c>
      <c r="G7" s="9">
        <f t="shared" si="0"/>
        <v>0</v>
      </c>
    </row>
    <row r="8" spans="1:7" hidden="1" x14ac:dyDescent="0.2">
      <c r="A8" s="15" t="s">
        <v>15</v>
      </c>
      <c r="B8" s="16" t="s">
        <v>16</v>
      </c>
      <c r="C8" s="9">
        <v>0</v>
      </c>
      <c r="D8" s="9">
        <v>0</v>
      </c>
      <c r="E8" s="9">
        <v>0</v>
      </c>
      <c r="F8" s="9">
        <v>0</v>
      </c>
      <c r="G8" s="9">
        <f t="shared" si="0"/>
        <v>0</v>
      </c>
    </row>
    <row r="9" spans="1:7" hidden="1" x14ac:dyDescent="0.2">
      <c r="A9" s="15" t="s">
        <v>17</v>
      </c>
      <c r="B9" s="16" t="s">
        <v>18</v>
      </c>
      <c r="C9" s="9">
        <v>0</v>
      </c>
      <c r="D9" s="9">
        <v>0</v>
      </c>
      <c r="E9" s="9">
        <v>0</v>
      </c>
      <c r="F9" s="9">
        <v>0</v>
      </c>
      <c r="G9" s="9">
        <f t="shared" si="0"/>
        <v>0</v>
      </c>
    </row>
    <row r="10" spans="1:7" hidden="1" x14ac:dyDescent="0.2">
      <c r="A10" s="15" t="s">
        <v>19</v>
      </c>
      <c r="B10" s="16" t="s">
        <v>20</v>
      </c>
      <c r="C10" s="9">
        <v>0</v>
      </c>
      <c r="D10" s="9">
        <v>0</v>
      </c>
      <c r="E10" s="9">
        <v>0</v>
      </c>
      <c r="F10" s="9">
        <v>0</v>
      </c>
      <c r="G10" s="9">
        <f t="shared" si="0"/>
        <v>0</v>
      </c>
    </row>
    <row r="11" spans="1:7" hidden="1" x14ac:dyDescent="0.2">
      <c r="A11" s="15" t="s">
        <v>21</v>
      </c>
      <c r="B11" s="16" t="s">
        <v>22</v>
      </c>
      <c r="C11" s="9">
        <v>0</v>
      </c>
      <c r="D11" s="9">
        <v>0</v>
      </c>
      <c r="E11" s="9">
        <v>0</v>
      </c>
      <c r="F11" s="9">
        <v>0</v>
      </c>
      <c r="G11" s="9">
        <f t="shared" si="0"/>
        <v>0</v>
      </c>
    </row>
    <row r="12" spans="1:7" x14ac:dyDescent="0.2">
      <c r="A12" s="15" t="s">
        <v>23</v>
      </c>
      <c r="B12" s="16" t="s">
        <v>24</v>
      </c>
      <c r="C12" s="9">
        <v>600000</v>
      </c>
      <c r="D12" s="9">
        <v>600000</v>
      </c>
      <c r="E12" s="9">
        <v>576000</v>
      </c>
      <c r="F12" s="9">
        <v>660</v>
      </c>
      <c r="G12" s="9">
        <f t="shared" si="0"/>
        <v>-599340</v>
      </c>
    </row>
    <row r="13" spans="1:7" hidden="1" x14ac:dyDescent="0.2">
      <c r="A13" s="15" t="s">
        <v>25</v>
      </c>
      <c r="B13" s="16" t="s">
        <v>26</v>
      </c>
      <c r="C13" s="9">
        <v>0</v>
      </c>
      <c r="D13" s="9">
        <v>0</v>
      </c>
      <c r="E13" s="9">
        <v>0</v>
      </c>
      <c r="F13" s="9">
        <v>0</v>
      </c>
      <c r="G13" s="9">
        <f t="shared" si="0"/>
        <v>0</v>
      </c>
    </row>
    <row r="14" spans="1:7" x14ac:dyDescent="0.2">
      <c r="A14" s="15" t="s">
        <v>27</v>
      </c>
      <c r="B14" s="16" t="s">
        <v>28</v>
      </c>
      <c r="C14" s="9">
        <v>120000</v>
      </c>
      <c r="D14" s="9">
        <v>120000</v>
      </c>
      <c r="E14" s="9">
        <v>123420</v>
      </c>
      <c r="F14" s="9">
        <v>150</v>
      </c>
      <c r="G14" s="9">
        <f t="shared" si="0"/>
        <v>-119850</v>
      </c>
    </row>
    <row r="15" spans="1:7" x14ac:dyDescent="0.2">
      <c r="A15" s="15" t="s">
        <v>29</v>
      </c>
      <c r="B15" s="16" t="s">
        <v>30</v>
      </c>
      <c r="C15" s="9">
        <v>60000</v>
      </c>
      <c r="D15" s="9">
        <v>60000</v>
      </c>
      <c r="E15" s="9">
        <v>60000</v>
      </c>
      <c r="F15" s="9">
        <v>60</v>
      </c>
      <c r="G15" s="9">
        <f t="shared" si="0"/>
        <v>-59940</v>
      </c>
    </row>
    <row r="16" spans="1:7" hidden="1" x14ac:dyDescent="0.2">
      <c r="A16" s="15" t="s">
        <v>31</v>
      </c>
      <c r="B16" s="16" t="s">
        <v>32</v>
      </c>
      <c r="C16" s="9">
        <v>0</v>
      </c>
      <c r="D16" s="9">
        <v>0</v>
      </c>
      <c r="E16" s="9">
        <v>0</v>
      </c>
      <c r="F16" s="9">
        <v>0</v>
      </c>
      <c r="G16" s="9">
        <f t="shared" si="0"/>
        <v>0</v>
      </c>
    </row>
    <row r="17" spans="1:7" hidden="1" x14ac:dyDescent="0.2">
      <c r="A17" s="15" t="s">
        <v>33</v>
      </c>
      <c r="B17" s="16" t="s">
        <v>34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</row>
    <row r="18" spans="1:7" x14ac:dyDescent="0.2">
      <c r="A18" s="15" t="s">
        <v>35</v>
      </c>
      <c r="B18" s="16" t="s">
        <v>36</v>
      </c>
      <c r="C18" s="9">
        <v>250000</v>
      </c>
      <c r="D18" s="9">
        <v>250000</v>
      </c>
      <c r="E18" s="9">
        <v>167575</v>
      </c>
      <c r="F18" s="9">
        <v>250</v>
      </c>
      <c r="G18" s="9">
        <f t="shared" si="0"/>
        <v>-249750</v>
      </c>
    </row>
    <row r="19" spans="1:7" hidden="1" x14ac:dyDescent="0.2">
      <c r="A19" s="15" t="s">
        <v>37</v>
      </c>
      <c r="B19" s="16" t="s">
        <v>38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</row>
    <row r="20" spans="1:7" ht="15.75" customHeight="1" x14ac:dyDescent="0.2">
      <c r="A20" s="18" t="s">
        <v>39</v>
      </c>
      <c r="B20" s="19" t="s">
        <v>40</v>
      </c>
      <c r="C20" s="240">
        <f t="shared" ref="C20" si="1">SUM(C6:C19)</f>
        <v>22030000</v>
      </c>
      <c r="D20" s="240">
        <f t="shared" ref="D20" si="2">SUM(D6:D19)</f>
        <v>21830000</v>
      </c>
      <c r="E20" s="240">
        <f t="shared" ref="E20" si="3">SUM(E6:E19)</f>
        <v>19337768</v>
      </c>
      <c r="F20" s="240">
        <f>SUM(F6:F19)</f>
        <v>22360</v>
      </c>
      <c r="G20" s="9">
        <f t="shared" si="0"/>
        <v>-21807640</v>
      </c>
    </row>
    <row r="21" spans="1:7" x14ac:dyDescent="0.2">
      <c r="A21" s="15" t="s">
        <v>41</v>
      </c>
      <c r="B21" s="16" t="s">
        <v>42</v>
      </c>
      <c r="C21" s="9">
        <v>14493600</v>
      </c>
      <c r="D21" s="9">
        <v>14493600</v>
      </c>
      <c r="E21" s="9">
        <v>13396290</v>
      </c>
      <c r="F21" s="9">
        <v>17630</v>
      </c>
      <c r="G21" s="9">
        <f t="shared" si="0"/>
        <v>-14475970</v>
      </c>
    </row>
    <row r="22" spans="1:7" ht="25.5" x14ac:dyDescent="0.2">
      <c r="A22" s="15" t="s">
        <v>43</v>
      </c>
      <c r="B22" s="16" t="s">
        <v>44</v>
      </c>
      <c r="C22" s="284">
        <v>1500000</v>
      </c>
      <c r="D22" s="284">
        <v>1700000</v>
      </c>
      <c r="E22" s="9">
        <v>1706293</v>
      </c>
      <c r="F22" s="284">
        <v>600</v>
      </c>
      <c r="G22" s="9">
        <f t="shared" si="0"/>
        <v>-1699400</v>
      </c>
    </row>
    <row r="23" spans="1:7" hidden="1" x14ac:dyDescent="0.2">
      <c r="A23" s="15" t="s">
        <v>45</v>
      </c>
      <c r="B23" s="16" t="s">
        <v>46</v>
      </c>
      <c r="C23" s="9">
        <v>0</v>
      </c>
      <c r="D23" s="9" t="s">
        <v>1039</v>
      </c>
      <c r="E23" s="9">
        <v>0</v>
      </c>
      <c r="F23" s="9">
        <v>0</v>
      </c>
      <c r="G23" s="9" t="e">
        <f t="shared" si="0"/>
        <v>#VALUE!</v>
      </c>
    </row>
    <row r="24" spans="1:7" ht="15.75" customHeight="1" x14ac:dyDescent="0.2">
      <c r="A24" s="18" t="s">
        <v>47</v>
      </c>
      <c r="B24" s="19" t="s">
        <v>48</v>
      </c>
      <c r="C24" s="240">
        <f t="shared" ref="C24" si="4">SUM(C21:C23)</f>
        <v>15993600</v>
      </c>
      <c r="D24" s="240">
        <f t="shared" ref="D24" si="5">SUM(D21:D23)</f>
        <v>16193600</v>
      </c>
      <c r="E24" s="240">
        <f t="shared" ref="E24" si="6">SUM(E21:E23)</f>
        <v>15102583</v>
      </c>
      <c r="F24" s="240">
        <f>SUM(F21:F23)</f>
        <v>18230</v>
      </c>
      <c r="G24" s="9">
        <f t="shared" si="0"/>
        <v>-16175370</v>
      </c>
    </row>
    <row r="25" spans="1:7" s="22" customFormat="1" ht="22.5" customHeight="1" x14ac:dyDescent="0.2">
      <c r="A25" s="20" t="s">
        <v>49</v>
      </c>
      <c r="B25" s="21" t="s">
        <v>50</v>
      </c>
      <c r="C25" s="241">
        <f>C20+C24</f>
        <v>38023600</v>
      </c>
      <c r="D25" s="241">
        <f>D20+D24</f>
        <v>38023600</v>
      </c>
      <c r="E25" s="241">
        <f>E20+E24</f>
        <v>34440351</v>
      </c>
      <c r="F25" s="241">
        <f>F20+F24</f>
        <v>40590</v>
      </c>
      <c r="G25" s="9">
        <f t="shared" ref="G25:G70" si="7">F25-D25</f>
        <v>-37983010</v>
      </c>
    </row>
    <row r="26" spans="1:7" s="22" customFormat="1" ht="25.5" x14ac:dyDescent="0.2">
      <c r="A26" s="20" t="s">
        <v>51</v>
      </c>
      <c r="B26" s="185" t="s">
        <v>52</v>
      </c>
      <c r="C26" s="242">
        <f t="shared" ref="C26" si="8">SUM(C27:C33)</f>
        <v>4700000</v>
      </c>
      <c r="D26" s="242">
        <f t="shared" ref="D26" si="9">SUM(D27:D33)</f>
        <v>4700000</v>
      </c>
      <c r="E26" s="242">
        <f t="shared" ref="E26:F26" si="10">SUM(E27:E33)</f>
        <v>3303694</v>
      </c>
      <c r="F26" s="242">
        <f t="shared" si="10"/>
        <v>3708</v>
      </c>
      <c r="G26" s="9">
        <f t="shared" si="7"/>
        <v>-4696292</v>
      </c>
    </row>
    <row r="27" spans="1:7" x14ac:dyDescent="0.2">
      <c r="A27" s="45" t="s">
        <v>53</v>
      </c>
      <c r="B27" s="46" t="s">
        <v>54</v>
      </c>
      <c r="C27" s="9">
        <v>4530000</v>
      </c>
      <c r="D27" s="9">
        <v>4530000</v>
      </c>
      <c r="E27" s="9">
        <v>2995042</v>
      </c>
      <c r="F27" s="9">
        <v>3528</v>
      </c>
      <c r="G27" s="9">
        <f t="shared" si="7"/>
        <v>-4526472</v>
      </c>
    </row>
    <row r="28" spans="1:7" hidden="1" x14ac:dyDescent="0.2">
      <c r="A28" s="15" t="s">
        <v>55</v>
      </c>
      <c r="B28" s="16" t="s">
        <v>56</v>
      </c>
      <c r="C28" s="9">
        <v>0</v>
      </c>
      <c r="D28" s="9">
        <v>0</v>
      </c>
      <c r="E28" s="9">
        <v>0</v>
      </c>
      <c r="F28" s="9">
        <v>0</v>
      </c>
      <c r="G28" s="9">
        <f t="shared" si="7"/>
        <v>0</v>
      </c>
    </row>
    <row r="29" spans="1:7" hidden="1" x14ac:dyDescent="0.2">
      <c r="A29" s="15" t="s">
        <v>57</v>
      </c>
      <c r="B29" s="16" t="s">
        <v>58</v>
      </c>
      <c r="C29" s="9">
        <v>0</v>
      </c>
      <c r="D29" s="9">
        <v>0</v>
      </c>
      <c r="E29" s="9">
        <v>0</v>
      </c>
      <c r="F29" s="9">
        <v>0</v>
      </c>
      <c r="G29" s="9">
        <f t="shared" si="7"/>
        <v>0</v>
      </c>
    </row>
    <row r="30" spans="1:7" x14ac:dyDescent="0.2">
      <c r="A30" s="45" t="s">
        <v>59</v>
      </c>
      <c r="B30" s="46" t="s">
        <v>60</v>
      </c>
      <c r="C30" s="9">
        <v>20000</v>
      </c>
      <c r="D30" s="9">
        <v>20000</v>
      </c>
      <c r="E30" s="9">
        <v>177252</v>
      </c>
      <c r="F30" s="9">
        <v>20</v>
      </c>
      <c r="G30" s="9">
        <f t="shared" si="7"/>
        <v>-19980</v>
      </c>
    </row>
    <row r="31" spans="1:7" hidden="1" x14ac:dyDescent="0.2">
      <c r="A31" s="15" t="s">
        <v>61</v>
      </c>
      <c r="B31" s="16" t="s">
        <v>62</v>
      </c>
      <c r="C31" s="9">
        <v>0</v>
      </c>
      <c r="D31" s="9">
        <v>0</v>
      </c>
      <c r="E31" s="9">
        <v>0</v>
      </c>
      <c r="F31" s="9">
        <v>0</v>
      </c>
      <c r="G31" s="9">
        <f t="shared" si="7"/>
        <v>0</v>
      </c>
    </row>
    <row r="32" spans="1:7" ht="25.5" hidden="1" x14ac:dyDescent="0.2">
      <c r="A32" s="15" t="s">
        <v>63</v>
      </c>
      <c r="B32" s="16" t="s">
        <v>64</v>
      </c>
      <c r="C32" s="9">
        <v>0</v>
      </c>
      <c r="D32" s="9">
        <v>0</v>
      </c>
      <c r="E32" s="9">
        <v>0</v>
      </c>
      <c r="F32" s="9">
        <v>0</v>
      </c>
      <c r="G32" s="9">
        <f t="shared" si="7"/>
        <v>0</v>
      </c>
    </row>
    <row r="33" spans="1:7" x14ac:dyDescent="0.2">
      <c r="A33" s="45" t="s">
        <v>65</v>
      </c>
      <c r="B33" s="46" t="s">
        <v>66</v>
      </c>
      <c r="C33" s="9">
        <v>150000</v>
      </c>
      <c r="D33" s="9">
        <v>150000</v>
      </c>
      <c r="E33" s="9">
        <v>131400</v>
      </c>
      <c r="F33" s="9">
        <v>160</v>
      </c>
      <c r="G33" s="9">
        <f t="shared" si="7"/>
        <v>-149840</v>
      </c>
    </row>
    <row r="34" spans="1:7" ht="19.5" customHeight="1" x14ac:dyDescent="0.2">
      <c r="A34" s="45" t="s">
        <v>67</v>
      </c>
      <c r="B34" s="46" t="s">
        <v>68</v>
      </c>
      <c r="C34" s="240">
        <f t="shared" ref="C34:D34" si="11">C35+C36+C37+C38</f>
        <v>200000</v>
      </c>
      <c r="D34" s="240">
        <f t="shared" si="11"/>
        <v>200000</v>
      </c>
      <c r="E34" s="240">
        <f t="shared" ref="E34:F34" si="12">E35+E36+E37+E38</f>
        <v>232818</v>
      </c>
      <c r="F34" s="240">
        <f t="shared" si="12"/>
        <v>377</v>
      </c>
      <c r="G34" s="9">
        <f t="shared" si="7"/>
        <v>-199623</v>
      </c>
    </row>
    <row r="35" spans="1:7" x14ac:dyDescent="0.2">
      <c r="A35" s="15"/>
      <c r="B35" s="23" t="s">
        <v>69</v>
      </c>
      <c r="C35" s="238">
        <v>0</v>
      </c>
      <c r="D35" s="238">
        <v>0</v>
      </c>
      <c r="E35" s="238"/>
      <c r="F35" s="238">
        <v>50</v>
      </c>
      <c r="G35" s="9">
        <f t="shared" si="7"/>
        <v>50</v>
      </c>
    </row>
    <row r="36" spans="1:7" hidden="1" x14ac:dyDescent="0.2">
      <c r="A36" s="15"/>
      <c r="B36" s="23" t="s">
        <v>70</v>
      </c>
      <c r="C36" s="238">
        <v>0</v>
      </c>
      <c r="D36" s="238">
        <v>0</v>
      </c>
      <c r="E36" s="238">
        <v>0</v>
      </c>
      <c r="F36" s="238">
        <v>0</v>
      </c>
      <c r="G36" s="9">
        <f t="shared" si="7"/>
        <v>0</v>
      </c>
    </row>
    <row r="37" spans="1:7" x14ac:dyDescent="0.2">
      <c r="A37" s="15"/>
      <c r="B37" s="23" t="s">
        <v>71</v>
      </c>
      <c r="C37" s="9">
        <v>100000</v>
      </c>
      <c r="D37" s="9">
        <v>100000</v>
      </c>
      <c r="E37" s="9">
        <v>231818</v>
      </c>
      <c r="F37" s="9">
        <v>227</v>
      </c>
      <c r="G37" s="9">
        <f t="shared" si="7"/>
        <v>-99773</v>
      </c>
    </row>
    <row r="38" spans="1:7" x14ac:dyDescent="0.2">
      <c r="A38" s="45"/>
      <c r="B38" s="47" t="s">
        <v>72</v>
      </c>
      <c r="C38" s="9">
        <v>100000</v>
      </c>
      <c r="D38" s="9">
        <v>100000</v>
      </c>
      <c r="E38" s="9">
        <v>1000</v>
      </c>
      <c r="F38" s="9">
        <v>100</v>
      </c>
      <c r="G38" s="9">
        <f t="shared" si="7"/>
        <v>-99900</v>
      </c>
    </row>
    <row r="39" spans="1:7" ht="25.5" hidden="1" x14ac:dyDescent="0.2">
      <c r="A39" s="15"/>
      <c r="B39" s="23" t="s">
        <v>73</v>
      </c>
      <c r="C39" s="238">
        <v>0</v>
      </c>
      <c r="D39" s="238">
        <v>0</v>
      </c>
      <c r="E39" s="238">
        <v>0</v>
      </c>
      <c r="F39" s="238">
        <v>0</v>
      </c>
      <c r="G39" s="9">
        <f t="shared" si="7"/>
        <v>0</v>
      </c>
    </row>
    <row r="40" spans="1:7" ht="18" customHeight="1" x14ac:dyDescent="0.2">
      <c r="A40" s="28" t="s">
        <v>74</v>
      </c>
      <c r="B40" s="300" t="s">
        <v>75</v>
      </c>
      <c r="C40" s="246">
        <f>SUM(C41:C47)</f>
        <v>3230000</v>
      </c>
      <c r="D40" s="246">
        <f>SUM(D41:D47)</f>
        <v>3230000</v>
      </c>
      <c r="E40" s="246">
        <f>SUM(E41:E47)</f>
        <v>3897848</v>
      </c>
      <c r="F40" s="246">
        <f>SUM(F41:F47)</f>
        <v>3430</v>
      </c>
      <c r="G40" s="9">
        <f t="shared" si="7"/>
        <v>-3226570</v>
      </c>
    </row>
    <row r="41" spans="1:7" x14ac:dyDescent="0.2">
      <c r="A41" s="15"/>
      <c r="B41" s="23" t="s">
        <v>76</v>
      </c>
      <c r="C41" s="238">
        <v>0</v>
      </c>
      <c r="D41" s="238">
        <v>0</v>
      </c>
      <c r="E41" s="238">
        <v>154554</v>
      </c>
      <c r="F41" s="238">
        <v>200</v>
      </c>
      <c r="G41" s="9">
        <f t="shared" si="7"/>
        <v>200</v>
      </c>
    </row>
    <row r="42" spans="1:7" x14ac:dyDescent="0.2">
      <c r="A42" s="45"/>
      <c r="B42" s="47" t="s">
        <v>77</v>
      </c>
      <c r="C42" s="9">
        <v>130000</v>
      </c>
      <c r="D42" s="9">
        <v>130000</v>
      </c>
      <c r="E42" s="9">
        <v>91590</v>
      </c>
      <c r="F42" s="9">
        <v>130</v>
      </c>
      <c r="G42" s="9">
        <f t="shared" si="7"/>
        <v>-129870</v>
      </c>
    </row>
    <row r="43" spans="1:7" hidden="1" x14ac:dyDescent="0.2">
      <c r="A43" s="15"/>
      <c r="B43" s="23" t="s">
        <v>78</v>
      </c>
      <c r="C43" s="239">
        <v>0</v>
      </c>
      <c r="D43" s="239">
        <v>0</v>
      </c>
      <c r="E43" s="239">
        <v>1104000</v>
      </c>
      <c r="F43" s="239">
        <v>0</v>
      </c>
      <c r="G43" s="9">
        <f t="shared" si="7"/>
        <v>0</v>
      </c>
    </row>
    <row r="44" spans="1:7" x14ac:dyDescent="0.2">
      <c r="A44" s="45"/>
      <c r="B44" s="47" t="s">
        <v>79</v>
      </c>
      <c r="C44" s="9">
        <v>1800000</v>
      </c>
      <c r="D44" s="9">
        <v>1800000</v>
      </c>
      <c r="E44" s="9">
        <v>932720</v>
      </c>
      <c r="F44" s="9">
        <v>1800</v>
      </c>
      <c r="G44" s="9">
        <f t="shared" si="7"/>
        <v>-1798200</v>
      </c>
    </row>
    <row r="45" spans="1:7" x14ac:dyDescent="0.2">
      <c r="A45" s="45"/>
      <c r="B45" s="47" t="s">
        <v>80</v>
      </c>
      <c r="C45" s="9">
        <v>400000</v>
      </c>
      <c r="D45" s="9">
        <v>400000</v>
      </c>
      <c r="E45" s="9">
        <v>177346</v>
      </c>
      <c r="F45" s="9">
        <v>400</v>
      </c>
      <c r="G45" s="9">
        <f t="shared" si="7"/>
        <v>-399600</v>
      </c>
    </row>
    <row r="46" spans="1:7" x14ac:dyDescent="0.2">
      <c r="A46" s="45"/>
      <c r="B46" s="47" t="s">
        <v>81</v>
      </c>
      <c r="C46" s="9">
        <v>300000</v>
      </c>
      <c r="D46" s="9">
        <v>300000</v>
      </c>
      <c r="E46" s="9">
        <v>164516</v>
      </c>
      <c r="F46" s="9">
        <v>300</v>
      </c>
      <c r="G46" s="9">
        <f t="shared" si="7"/>
        <v>-299700</v>
      </c>
    </row>
    <row r="47" spans="1:7" x14ac:dyDescent="0.2">
      <c r="A47" s="45"/>
      <c r="B47" s="47" t="s">
        <v>82</v>
      </c>
      <c r="C47" s="9">
        <v>600000</v>
      </c>
      <c r="D47" s="9">
        <v>600000</v>
      </c>
      <c r="E47" s="9">
        <v>1273122</v>
      </c>
      <c r="F47" s="9">
        <v>600</v>
      </c>
      <c r="G47" s="9">
        <f t="shared" si="7"/>
        <v>-599400</v>
      </c>
    </row>
    <row r="48" spans="1:7" hidden="1" x14ac:dyDescent="0.2">
      <c r="A48" s="15" t="s">
        <v>83</v>
      </c>
      <c r="B48" s="16" t="s">
        <v>84</v>
      </c>
      <c r="C48" s="9">
        <v>0</v>
      </c>
      <c r="D48" s="9">
        <v>0</v>
      </c>
      <c r="E48" s="9">
        <v>0</v>
      </c>
      <c r="F48" s="9">
        <v>0</v>
      </c>
      <c r="G48" s="9">
        <f t="shared" si="7"/>
        <v>0</v>
      </c>
    </row>
    <row r="49" spans="1:7" ht="15.75" customHeight="1" x14ac:dyDescent="0.2">
      <c r="A49" s="28" t="s">
        <v>85</v>
      </c>
      <c r="B49" s="29" t="s">
        <v>86</v>
      </c>
      <c r="C49" s="246">
        <f>+C34+C40+C48</f>
        <v>3430000</v>
      </c>
      <c r="D49" s="246">
        <f>+D34+D40+D48</f>
        <v>3430000</v>
      </c>
      <c r="E49" s="246">
        <f>+E34+E40+E48</f>
        <v>4130666</v>
      </c>
      <c r="F49" s="246">
        <f>+F34+F40+F48</f>
        <v>3807</v>
      </c>
      <c r="G49" s="9">
        <f t="shared" si="7"/>
        <v>-3426193</v>
      </c>
    </row>
    <row r="50" spans="1:7" ht="18" customHeight="1" x14ac:dyDescent="0.2">
      <c r="A50" s="45" t="s">
        <v>87</v>
      </c>
      <c r="B50" s="46" t="s">
        <v>88</v>
      </c>
      <c r="C50" s="9">
        <f>C53+C52</f>
        <v>860000</v>
      </c>
      <c r="D50" s="9">
        <f>D53+D52</f>
        <v>860000</v>
      </c>
      <c r="E50" s="9">
        <f t="shared" ref="E50:F50" si="13">E53+E52</f>
        <v>690720</v>
      </c>
      <c r="F50" s="9">
        <f t="shared" si="13"/>
        <v>1060</v>
      </c>
      <c r="G50" s="9">
        <f t="shared" si="7"/>
        <v>-858940</v>
      </c>
    </row>
    <row r="51" spans="1:7" ht="25.5" hidden="1" x14ac:dyDescent="0.2">
      <c r="A51" s="15"/>
      <c r="B51" s="23" t="s">
        <v>89</v>
      </c>
      <c r="C51" s="238">
        <v>0</v>
      </c>
      <c r="D51" s="238">
        <v>0</v>
      </c>
      <c r="E51" s="238">
        <v>0</v>
      </c>
      <c r="F51" s="238">
        <v>0</v>
      </c>
      <c r="G51" s="9">
        <f t="shared" si="7"/>
        <v>0</v>
      </c>
    </row>
    <row r="52" spans="1:7" x14ac:dyDescent="0.2">
      <c r="A52" s="15"/>
      <c r="B52" s="23" t="s">
        <v>90</v>
      </c>
      <c r="C52" s="9">
        <v>240000</v>
      </c>
      <c r="D52" s="9">
        <v>240000</v>
      </c>
      <c r="E52" s="238">
        <v>240000</v>
      </c>
      <c r="F52" s="9">
        <v>240</v>
      </c>
      <c r="G52" s="9">
        <f t="shared" si="7"/>
        <v>-239760</v>
      </c>
    </row>
    <row r="53" spans="1:7" x14ac:dyDescent="0.2">
      <c r="A53" s="45"/>
      <c r="B53" s="47" t="s">
        <v>91</v>
      </c>
      <c r="C53" s="9">
        <v>620000</v>
      </c>
      <c r="D53" s="9">
        <v>620000</v>
      </c>
      <c r="E53" s="238">
        <v>450720</v>
      </c>
      <c r="F53" s="9">
        <v>820</v>
      </c>
      <c r="G53" s="9">
        <f t="shared" si="7"/>
        <v>-619180</v>
      </c>
    </row>
    <row r="54" spans="1:7" ht="18" customHeight="1" x14ac:dyDescent="0.2">
      <c r="A54" s="45" t="s">
        <v>92</v>
      </c>
      <c r="B54" s="46" t="s">
        <v>93</v>
      </c>
      <c r="C54" s="245">
        <f>C55+C56</f>
        <v>150000</v>
      </c>
      <c r="D54" s="245">
        <f>D55+D56</f>
        <v>150000</v>
      </c>
      <c r="E54" s="245">
        <f>E55+E56</f>
        <v>95153</v>
      </c>
      <c r="F54" s="245">
        <f>F55+F56</f>
        <v>150</v>
      </c>
      <c r="G54" s="9">
        <f t="shared" si="7"/>
        <v>-149850</v>
      </c>
    </row>
    <row r="55" spans="1:7" x14ac:dyDescent="0.2">
      <c r="A55" s="45"/>
      <c r="B55" s="47" t="s">
        <v>94</v>
      </c>
      <c r="C55" s="9">
        <v>150000</v>
      </c>
      <c r="D55" s="9">
        <v>150000</v>
      </c>
      <c r="E55" s="9">
        <v>95153</v>
      </c>
      <c r="F55" s="9">
        <v>150</v>
      </c>
      <c r="G55" s="9">
        <f t="shared" si="7"/>
        <v>-149850</v>
      </c>
    </row>
    <row r="56" spans="1:7" hidden="1" x14ac:dyDescent="0.2">
      <c r="A56" s="15"/>
      <c r="B56" s="23" t="s">
        <v>95</v>
      </c>
      <c r="C56" s="238">
        <v>0</v>
      </c>
      <c r="D56" s="238">
        <v>0</v>
      </c>
      <c r="E56" s="238">
        <v>0</v>
      </c>
      <c r="F56" s="238">
        <v>0</v>
      </c>
      <c r="G56" s="9">
        <f t="shared" si="7"/>
        <v>0</v>
      </c>
    </row>
    <row r="57" spans="1:7" ht="15.75" customHeight="1" x14ac:dyDescent="0.2">
      <c r="A57" s="28" t="s">
        <v>96</v>
      </c>
      <c r="B57" s="29" t="s">
        <v>97</v>
      </c>
      <c r="C57" s="246">
        <f>+C50+C54</f>
        <v>1010000</v>
      </c>
      <c r="D57" s="246">
        <f>+D50+D54</f>
        <v>1010000</v>
      </c>
      <c r="E57" s="246">
        <f>+E50+E54</f>
        <v>785873</v>
      </c>
      <c r="F57" s="246">
        <f>+F50+F54</f>
        <v>1210</v>
      </c>
      <c r="G57" s="9">
        <f t="shared" si="7"/>
        <v>-1008790</v>
      </c>
    </row>
    <row r="58" spans="1:7" ht="18" customHeight="1" x14ac:dyDescent="0.2">
      <c r="A58" s="45" t="s">
        <v>98</v>
      </c>
      <c r="B58" s="46" t="s">
        <v>99</v>
      </c>
      <c r="C58" s="245">
        <f t="shared" ref="C58" si="14">SUM(C59:C61)</f>
        <v>12400000</v>
      </c>
      <c r="D58" s="245">
        <f t="shared" ref="D58" si="15">SUM(D59:D61)</f>
        <v>12400000</v>
      </c>
      <c r="E58" s="245">
        <f t="shared" ref="E58:F58" si="16">SUM(E59:E61)</f>
        <v>9549177</v>
      </c>
      <c r="F58" s="245">
        <f t="shared" si="16"/>
        <v>12500</v>
      </c>
      <c r="G58" s="9">
        <f t="shared" si="7"/>
        <v>-12387500</v>
      </c>
    </row>
    <row r="59" spans="1:7" x14ac:dyDescent="0.2">
      <c r="A59" s="45"/>
      <c r="B59" s="47" t="s">
        <v>1022</v>
      </c>
      <c r="C59" s="9">
        <v>3500000</v>
      </c>
      <c r="D59" s="9">
        <v>3500000</v>
      </c>
      <c r="E59" s="9">
        <v>1887564</v>
      </c>
      <c r="F59" s="9">
        <v>3500</v>
      </c>
      <c r="G59" s="9">
        <f t="shared" si="7"/>
        <v>-3496500</v>
      </c>
    </row>
    <row r="60" spans="1:7" x14ac:dyDescent="0.2">
      <c r="A60" s="45"/>
      <c r="B60" s="47" t="s">
        <v>1020</v>
      </c>
      <c r="C60" s="9">
        <v>8500000</v>
      </c>
      <c r="D60" s="9">
        <v>8500000</v>
      </c>
      <c r="E60" s="9">
        <v>7351837</v>
      </c>
      <c r="F60" s="9">
        <v>8500</v>
      </c>
      <c r="G60" s="9">
        <f t="shared" si="7"/>
        <v>-8491500</v>
      </c>
    </row>
    <row r="61" spans="1:7" x14ac:dyDescent="0.2">
      <c r="A61" s="45"/>
      <c r="B61" s="47" t="s">
        <v>1021</v>
      </c>
      <c r="C61" s="9">
        <v>400000</v>
      </c>
      <c r="D61" s="9">
        <v>400000</v>
      </c>
      <c r="E61" s="9">
        <v>309776</v>
      </c>
      <c r="F61" s="9">
        <v>500</v>
      </c>
      <c r="G61" s="9">
        <f t="shared" si="7"/>
        <v>-399500</v>
      </c>
    </row>
    <row r="62" spans="1:7" x14ac:dyDescent="0.2">
      <c r="A62" s="15" t="s">
        <v>100</v>
      </c>
      <c r="B62" s="16" t="s">
        <v>101</v>
      </c>
      <c r="C62" s="9">
        <v>300000</v>
      </c>
      <c r="D62" s="9">
        <v>300000</v>
      </c>
      <c r="E62" s="9">
        <v>277291</v>
      </c>
      <c r="F62" s="9">
        <v>400</v>
      </c>
      <c r="G62" s="9">
        <f t="shared" si="7"/>
        <v>-299600</v>
      </c>
    </row>
    <row r="63" spans="1:7" hidden="1" x14ac:dyDescent="0.2">
      <c r="A63" s="15" t="s">
        <v>102</v>
      </c>
      <c r="B63" s="16" t="s">
        <v>901</v>
      </c>
      <c r="C63" s="238">
        <v>0</v>
      </c>
      <c r="D63" s="238">
        <v>0</v>
      </c>
      <c r="E63" s="238">
        <v>0</v>
      </c>
      <c r="F63" s="238">
        <v>0</v>
      </c>
      <c r="G63" s="9">
        <f t="shared" si="7"/>
        <v>0</v>
      </c>
    </row>
    <row r="64" spans="1:7" ht="25.5" hidden="1" x14ac:dyDescent="0.2">
      <c r="A64" s="15" t="s">
        <v>104</v>
      </c>
      <c r="B64" s="16" t="s">
        <v>105</v>
      </c>
      <c r="C64" s="238">
        <v>0</v>
      </c>
      <c r="D64" s="238">
        <v>0</v>
      </c>
      <c r="E64" s="238">
        <v>0</v>
      </c>
      <c r="F64" s="238">
        <v>0</v>
      </c>
      <c r="G64" s="9">
        <f t="shared" si="7"/>
        <v>0</v>
      </c>
    </row>
    <row r="65" spans="1:7" ht="18" customHeight="1" x14ac:dyDescent="0.2">
      <c r="A65" s="45" t="s">
        <v>106</v>
      </c>
      <c r="B65" s="46" t="s">
        <v>107</v>
      </c>
      <c r="C65" s="245">
        <f t="shared" ref="C65:D65" si="17">SUM(C66:C69)</f>
        <v>1000000</v>
      </c>
      <c r="D65" s="245">
        <f t="shared" si="17"/>
        <v>1000000</v>
      </c>
      <c r="E65" s="245">
        <f t="shared" ref="E65:F65" si="18">SUM(E66:E69)</f>
        <v>949086</v>
      </c>
      <c r="F65" s="245">
        <f t="shared" si="18"/>
        <v>2100</v>
      </c>
      <c r="G65" s="9">
        <f t="shared" si="7"/>
        <v>-997900</v>
      </c>
    </row>
    <row r="66" spans="1:7" x14ac:dyDescent="0.2">
      <c r="A66" s="45"/>
      <c r="B66" s="47" t="s">
        <v>108</v>
      </c>
      <c r="C66" s="9">
        <v>400000</v>
      </c>
      <c r="D66" s="9">
        <v>400000</v>
      </c>
      <c r="E66" s="9">
        <v>29837</v>
      </c>
      <c r="F66" s="9">
        <v>400</v>
      </c>
      <c r="G66" s="9">
        <f t="shared" si="7"/>
        <v>-399600</v>
      </c>
    </row>
    <row r="67" spans="1:7" x14ac:dyDescent="0.2">
      <c r="A67" s="45"/>
      <c r="B67" s="47" t="s">
        <v>109</v>
      </c>
      <c r="C67" s="9">
        <v>400000</v>
      </c>
      <c r="D67" s="9">
        <v>400000</v>
      </c>
      <c r="E67" s="9">
        <v>736988</v>
      </c>
      <c r="F67" s="9">
        <v>1500</v>
      </c>
      <c r="G67" s="9">
        <f t="shared" si="7"/>
        <v>-398500</v>
      </c>
    </row>
    <row r="68" spans="1:7" x14ac:dyDescent="0.2">
      <c r="A68" s="45"/>
      <c r="B68" s="47" t="s">
        <v>110</v>
      </c>
      <c r="C68" s="9">
        <v>100000</v>
      </c>
      <c r="D68" s="9">
        <v>100000</v>
      </c>
      <c r="E68" s="9">
        <v>100000</v>
      </c>
      <c r="F68" s="9">
        <v>100</v>
      </c>
      <c r="G68" s="9">
        <f t="shared" si="7"/>
        <v>-99900</v>
      </c>
    </row>
    <row r="69" spans="1:7" x14ac:dyDescent="0.2">
      <c r="A69" s="45"/>
      <c r="B69" s="47" t="s">
        <v>111</v>
      </c>
      <c r="C69" s="9">
        <v>100000</v>
      </c>
      <c r="D69" s="9">
        <v>100000</v>
      </c>
      <c r="E69" s="9">
        <v>82261</v>
      </c>
      <c r="F69" s="9">
        <v>100</v>
      </c>
      <c r="G69" s="9">
        <f t="shared" si="7"/>
        <v>-99900</v>
      </c>
    </row>
    <row r="70" spans="1:7" hidden="1" x14ac:dyDescent="0.2">
      <c r="A70" s="15" t="s">
        <v>112</v>
      </c>
      <c r="B70" s="16" t="s">
        <v>113</v>
      </c>
      <c r="C70" s="9">
        <v>0</v>
      </c>
      <c r="D70" s="9">
        <v>0</v>
      </c>
      <c r="E70" s="9">
        <v>0</v>
      </c>
      <c r="F70" s="9">
        <v>0</v>
      </c>
      <c r="G70" s="9">
        <f t="shared" si="7"/>
        <v>0</v>
      </c>
    </row>
    <row r="71" spans="1:7" hidden="1" x14ac:dyDescent="0.2">
      <c r="A71" s="15" t="s">
        <v>114</v>
      </c>
      <c r="B71" s="16" t="s">
        <v>115</v>
      </c>
      <c r="C71" s="9">
        <v>0</v>
      </c>
      <c r="D71" s="9">
        <v>0</v>
      </c>
      <c r="E71" s="9">
        <v>0</v>
      </c>
      <c r="F71" s="9">
        <v>0</v>
      </c>
      <c r="G71" s="9">
        <f t="shared" ref="G71:G134" si="19">F71-D71</f>
        <v>0</v>
      </c>
    </row>
    <row r="72" spans="1:7" ht="18" customHeight="1" x14ac:dyDescent="0.2">
      <c r="A72" s="45" t="s">
        <v>116</v>
      </c>
      <c r="B72" s="46" t="s">
        <v>117</v>
      </c>
      <c r="C72" s="245">
        <f t="shared" ref="C72:D72" si="20">SUM(C73:C75)</f>
        <v>16100000</v>
      </c>
      <c r="D72" s="245">
        <f t="shared" si="20"/>
        <v>16100000</v>
      </c>
      <c r="E72" s="245">
        <f t="shared" ref="E72:F72" si="21">SUM(E73:E75)</f>
        <v>14193439</v>
      </c>
      <c r="F72" s="245">
        <f t="shared" si="21"/>
        <v>16300</v>
      </c>
      <c r="G72" s="9">
        <f t="shared" si="19"/>
        <v>-16083700</v>
      </c>
    </row>
    <row r="73" spans="1:7" x14ac:dyDescent="0.2">
      <c r="A73" s="45"/>
      <c r="B73" s="47" t="s">
        <v>118</v>
      </c>
      <c r="C73" s="9">
        <v>15600000</v>
      </c>
      <c r="D73" s="9">
        <v>15600000</v>
      </c>
      <c r="E73" s="9">
        <v>12567000</v>
      </c>
      <c r="F73" s="9">
        <v>15600</v>
      </c>
      <c r="G73" s="9">
        <f t="shared" si="19"/>
        <v>-15584400</v>
      </c>
    </row>
    <row r="74" spans="1:7" x14ac:dyDescent="0.2">
      <c r="A74" s="45"/>
      <c r="B74" s="47" t="s">
        <v>119</v>
      </c>
      <c r="C74" s="9">
        <v>300000</v>
      </c>
      <c r="D74" s="9">
        <v>300000</v>
      </c>
      <c r="E74" s="9">
        <v>1625439</v>
      </c>
      <c r="F74" s="9">
        <v>500</v>
      </c>
      <c r="G74" s="9">
        <f t="shared" si="19"/>
        <v>-299500</v>
      </c>
    </row>
    <row r="75" spans="1:7" x14ac:dyDescent="0.2">
      <c r="A75" s="45"/>
      <c r="B75" s="47" t="s">
        <v>902</v>
      </c>
      <c r="C75" s="9">
        <v>200000</v>
      </c>
      <c r="D75" s="9">
        <v>200000</v>
      </c>
      <c r="E75" s="9">
        <v>1000</v>
      </c>
      <c r="F75" s="9">
        <v>200</v>
      </c>
      <c r="G75" s="9">
        <f t="shared" si="19"/>
        <v>-199800</v>
      </c>
    </row>
    <row r="76" spans="1:7" ht="18" customHeight="1" x14ac:dyDescent="0.2">
      <c r="A76" s="45" t="s">
        <v>121</v>
      </c>
      <c r="B76" s="46" t="s">
        <v>122</v>
      </c>
      <c r="C76" s="245">
        <f t="shared" ref="C76:D76" si="22">SUM(C77:C84)</f>
        <v>4400000</v>
      </c>
      <c r="D76" s="245">
        <f t="shared" si="22"/>
        <v>5100000</v>
      </c>
      <c r="E76" s="245">
        <f t="shared" ref="E76" si="23">SUM(E77:E84)</f>
        <v>5257310</v>
      </c>
      <c r="F76" s="245">
        <f>SUM(F77:F84)</f>
        <v>5400</v>
      </c>
      <c r="G76" s="9">
        <f t="shared" si="19"/>
        <v>-5094600</v>
      </c>
    </row>
    <row r="77" spans="1:7" x14ac:dyDescent="0.2">
      <c r="A77" s="45"/>
      <c r="B77" s="47" t="s">
        <v>123</v>
      </c>
      <c r="C77" s="9">
        <v>150000</v>
      </c>
      <c r="D77" s="9">
        <v>150000</v>
      </c>
      <c r="E77" s="9">
        <v>99040</v>
      </c>
      <c r="F77" s="9">
        <v>150</v>
      </c>
      <c r="G77" s="9">
        <f t="shared" si="19"/>
        <v>-149850</v>
      </c>
    </row>
    <row r="78" spans="1:7" hidden="1" x14ac:dyDescent="0.2">
      <c r="A78" s="15"/>
      <c r="B78" s="23" t="s">
        <v>124</v>
      </c>
      <c r="C78" s="9">
        <v>0</v>
      </c>
      <c r="D78" s="9">
        <v>0</v>
      </c>
      <c r="E78" s="9">
        <v>0</v>
      </c>
      <c r="F78" s="9">
        <v>0</v>
      </c>
      <c r="G78" s="9">
        <f t="shared" si="19"/>
        <v>0</v>
      </c>
    </row>
    <row r="79" spans="1:7" hidden="1" x14ac:dyDescent="0.2">
      <c r="A79" s="15"/>
      <c r="B79" s="23" t="s">
        <v>125</v>
      </c>
      <c r="C79" s="9">
        <v>0</v>
      </c>
      <c r="D79" s="9">
        <v>0</v>
      </c>
      <c r="E79" s="9">
        <v>0</v>
      </c>
      <c r="F79" s="9">
        <v>0</v>
      </c>
      <c r="G79" s="9">
        <f t="shared" si="19"/>
        <v>0</v>
      </c>
    </row>
    <row r="80" spans="1:7" x14ac:dyDescent="0.2">
      <c r="A80" s="45"/>
      <c r="B80" s="47" t="s">
        <v>126</v>
      </c>
      <c r="C80" s="9">
        <v>250000</v>
      </c>
      <c r="D80" s="9">
        <v>250000</v>
      </c>
      <c r="E80" s="9">
        <v>57829</v>
      </c>
      <c r="F80" s="9">
        <v>250</v>
      </c>
      <c r="G80" s="9">
        <f t="shared" si="19"/>
        <v>-249750</v>
      </c>
    </row>
    <row r="81" spans="1:7" hidden="1" x14ac:dyDescent="0.2">
      <c r="A81" s="15"/>
      <c r="B81" s="23" t="s">
        <v>127</v>
      </c>
      <c r="C81" s="9">
        <v>0</v>
      </c>
      <c r="D81" s="9">
        <v>0</v>
      </c>
      <c r="E81" s="9">
        <v>0</v>
      </c>
      <c r="F81" s="9">
        <v>0</v>
      </c>
      <c r="G81" s="9">
        <f t="shared" si="19"/>
        <v>0</v>
      </c>
    </row>
    <row r="82" spans="1:7" x14ac:dyDescent="0.2">
      <c r="A82" s="45"/>
      <c r="B82" s="47" t="s">
        <v>128</v>
      </c>
      <c r="C82" s="9">
        <v>2500000</v>
      </c>
      <c r="D82" s="9">
        <v>3200000</v>
      </c>
      <c r="E82" s="9">
        <v>3670758</v>
      </c>
      <c r="F82" s="9">
        <v>3000</v>
      </c>
      <c r="G82" s="9">
        <f t="shared" si="19"/>
        <v>-3197000</v>
      </c>
    </row>
    <row r="83" spans="1:7" x14ac:dyDescent="0.2">
      <c r="A83" s="45"/>
      <c r="B83" s="47" t="s">
        <v>129</v>
      </c>
      <c r="C83" s="9">
        <v>800000</v>
      </c>
      <c r="D83" s="9">
        <v>800000</v>
      </c>
      <c r="E83" s="9">
        <v>821904</v>
      </c>
      <c r="F83" s="9">
        <v>1200</v>
      </c>
      <c r="G83" s="9">
        <f t="shared" si="19"/>
        <v>-798800</v>
      </c>
    </row>
    <row r="84" spans="1:7" x14ac:dyDescent="0.2">
      <c r="A84" s="45"/>
      <c r="B84" s="47" t="s">
        <v>130</v>
      </c>
      <c r="C84" s="9">
        <v>700000</v>
      </c>
      <c r="D84" s="9">
        <v>700000</v>
      </c>
      <c r="E84" s="9">
        <v>607779</v>
      </c>
      <c r="F84" s="9">
        <v>800</v>
      </c>
      <c r="G84" s="9">
        <f t="shared" si="19"/>
        <v>-699200</v>
      </c>
    </row>
    <row r="85" spans="1:7" ht="15.75" customHeight="1" x14ac:dyDescent="0.2">
      <c r="A85" s="28" t="s">
        <v>131</v>
      </c>
      <c r="B85" s="29" t="s">
        <v>132</v>
      </c>
      <c r="C85" s="246">
        <f>+C58+C65+C72+C76+C62</f>
        <v>34200000</v>
      </c>
      <c r="D85" s="246">
        <f>+D58+D65+D72+D76+D62</f>
        <v>34900000</v>
      </c>
      <c r="E85" s="246">
        <f>+E58+E65+E72+E76+E62</f>
        <v>30226303</v>
      </c>
      <c r="F85" s="246">
        <f>+F58+F65+F72+F76+F62</f>
        <v>36700</v>
      </c>
      <c r="G85" s="9">
        <f t="shared" si="19"/>
        <v>-34863300</v>
      </c>
    </row>
    <row r="86" spans="1:7" hidden="1" x14ac:dyDescent="0.2">
      <c r="A86" s="15" t="s">
        <v>133</v>
      </c>
      <c r="B86" s="16" t="s">
        <v>134</v>
      </c>
      <c r="C86" s="238">
        <v>0</v>
      </c>
      <c r="D86" s="238">
        <v>0</v>
      </c>
      <c r="E86" s="238">
        <v>0</v>
      </c>
      <c r="F86" s="238">
        <v>0</v>
      </c>
      <c r="G86" s="9">
        <f t="shared" si="19"/>
        <v>0</v>
      </c>
    </row>
    <row r="87" spans="1:7" ht="18" customHeight="1" x14ac:dyDescent="0.2">
      <c r="A87" s="45" t="s">
        <v>135</v>
      </c>
      <c r="B87" s="46" t="s">
        <v>136</v>
      </c>
      <c r="C87" s="245">
        <f t="shared" ref="C87" si="24">SUM(C88:C91)</f>
        <v>3500000</v>
      </c>
      <c r="D87" s="245">
        <f t="shared" ref="D87" si="25">SUM(D88:D91)</f>
        <v>3500000</v>
      </c>
      <c r="E87" s="245">
        <f t="shared" ref="E87:F87" si="26">SUM(E88:E91)</f>
        <v>1738684</v>
      </c>
      <c r="F87" s="245">
        <f t="shared" si="26"/>
        <v>4000</v>
      </c>
      <c r="G87" s="9">
        <f t="shared" si="19"/>
        <v>-3496000</v>
      </c>
    </row>
    <row r="88" spans="1:7" hidden="1" x14ac:dyDescent="0.2">
      <c r="A88" s="15"/>
      <c r="B88" s="23" t="s">
        <v>137</v>
      </c>
      <c r="C88" s="238">
        <v>0</v>
      </c>
      <c r="D88" s="238">
        <v>0</v>
      </c>
      <c r="E88" s="238">
        <v>0</v>
      </c>
      <c r="F88" s="238">
        <v>0</v>
      </c>
      <c r="G88" s="9">
        <f t="shared" si="19"/>
        <v>0</v>
      </c>
    </row>
    <row r="89" spans="1:7" x14ac:dyDescent="0.2">
      <c r="A89" s="45"/>
      <c r="B89" s="47" t="s">
        <v>138</v>
      </c>
      <c r="C89" s="9">
        <v>3500000</v>
      </c>
      <c r="D89" s="9">
        <v>3500000</v>
      </c>
      <c r="E89" s="9">
        <v>1738684</v>
      </c>
      <c r="F89" s="9">
        <v>4000</v>
      </c>
      <c r="G89" s="9">
        <f t="shared" si="19"/>
        <v>-3496000</v>
      </c>
    </row>
    <row r="90" spans="1:7" hidden="1" x14ac:dyDescent="0.2">
      <c r="A90" s="15"/>
      <c r="B90" s="23" t="s">
        <v>139</v>
      </c>
      <c r="C90" s="238">
        <v>0</v>
      </c>
      <c r="D90" s="238">
        <v>0</v>
      </c>
      <c r="E90" s="238">
        <v>0</v>
      </c>
      <c r="F90" s="238">
        <v>0</v>
      </c>
      <c r="G90" s="9">
        <f t="shared" si="19"/>
        <v>0</v>
      </c>
    </row>
    <row r="91" spans="1:7" hidden="1" x14ac:dyDescent="0.2">
      <c r="A91" s="15"/>
      <c r="B91" s="23" t="s">
        <v>140</v>
      </c>
      <c r="C91" s="238">
        <v>0</v>
      </c>
      <c r="D91" s="238">
        <v>0</v>
      </c>
      <c r="E91" s="238">
        <v>0</v>
      </c>
      <c r="F91" s="238">
        <v>0</v>
      </c>
      <c r="G91" s="9">
        <f t="shared" si="19"/>
        <v>0</v>
      </c>
    </row>
    <row r="92" spans="1:7" ht="15.75" customHeight="1" x14ac:dyDescent="0.2">
      <c r="A92" s="28" t="s">
        <v>141</v>
      </c>
      <c r="B92" s="29" t="s">
        <v>142</v>
      </c>
      <c r="C92" s="246">
        <f t="shared" ref="C92:D92" si="27">C87</f>
        <v>3500000</v>
      </c>
      <c r="D92" s="246">
        <f t="shared" si="27"/>
        <v>3500000</v>
      </c>
      <c r="E92" s="246">
        <f>E87</f>
        <v>1738684</v>
      </c>
      <c r="F92" s="246">
        <f>F87</f>
        <v>4000</v>
      </c>
      <c r="G92" s="9">
        <f t="shared" si="19"/>
        <v>-3496000</v>
      </c>
    </row>
    <row r="93" spans="1:7" x14ac:dyDescent="0.2">
      <c r="A93" s="45" t="s">
        <v>143</v>
      </c>
      <c r="B93" s="46" t="s">
        <v>144</v>
      </c>
      <c r="C93" s="9">
        <v>5000000</v>
      </c>
      <c r="D93" s="9">
        <v>5000000</v>
      </c>
      <c r="E93" s="9">
        <v>4865721</v>
      </c>
      <c r="F93" s="9">
        <v>6000</v>
      </c>
      <c r="G93" s="9">
        <f t="shared" si="19"/>
        <v>-4994000</v>
      </c>
    </row>
    <row r="94" spans="1:7" hidden="1" x14ac:dyDescent="0.2">
      <c r="A94" s="15" t="s">
        <v>145</v>
      </c>
      <c r="B94" s="16" t="s">
        <v>146</v>
      </c>
      <c r="C94" s="238">
        <v>0</v>
      </c>
      <c r="D94" s="238">
        <v>0</v>
      </c>
      <c r="E94" s="238">
        <v>0</v>
      </c>
      <c r="F94" s="238">
        <v>0</v>
      </c>
      <c r="G94" s="9">
        <f t="shared" si="19"/>
        <v>0</v>
      </c>
    </row>
    <row r="95" spans="1:7" hidden="1" x14ac:dyDescent="0.2">
      <c r="A95" s="15" t="s">
        <v>147</v>
      </c>
      <c r="B95" s="16" t="s">
        <v>148</v>
      </c>
      <c r="C95" s="238">
        <v>0</v>
      </c>
      <c r="D95" s="238">
        <v>0</v>
      </c>
      <c r="E95" s="238">
        <v>0</v>
      </c>
      <c r="F95" s="238">
        <v>0</v>
      </c>
      <c r="G95" s="9">
        <f t="shared" si="19"/>
        <v>0</v>
      </c>
    </row>
    <row r="96" spans="1:7" hidden="1" x14ac:dyDescent="0.2">
      <c r="A96" s="15" t="s">
        <v>149</v>
      </c>
      <c r="B96" s="16" t="s">
        <v>150</v>
      </c>
      <c r="C96" s="9">
        <v>0</v>
      </c>
      <c r="D96" s="9">
        <v>148500</v>
      </c>
      <c r="E96" s="9">
        <v>143798</v>
      </c>
      <c r="F96" s="9">
        <v>0</v>
      </c>
      <c r="G96" s="9">
        <f t="shared" si="19"/>
        <v>-148500</v>
      </c>
    </row>
    <row r="97" spans="1:7" hidden="1" x14ac:dyDescent="0.2">
      <c r="A97" s="15" t="s">
        <v>151</v>
      </c>
      <c r="B97" s="16" t="s">
        <v>152</v>
      </c>
      <c r="C97" s="238">
        <v>0</v>
      </c>
      <c r="D97" s="238">
        <v>0</v>
      </c>
      <c r="E97" s="238">
        <v>0</v>
      </c>
      <c r="F97" s="238">
        <v>0</v>
      </c>
      <c r="G97" s="9">
        <f t="shared" si="19"/>
        <v>0</v>
      </c>
    </row>
    <row r="98" spans="1:7" hidden="1" x14ac:dyDescent="0.2">
      <c r="A98" s="15" t="s">
        <v>153</v>
      </c>
      <c r="B98" s="16" t="s">
        <v>154</v>
      </c>
      <c r="C98" s="238">
        <v>0</v>
      </c>
      <c r="D98" s="238">
        <v>0</v>
      </c>
      <c r="E98" s="238">
        <v>0</v>
      </c>
      <c r="F98" s="238">
        <v>0</v>
      </c>
      <c r="G98" s="9">
        <f t="shared" si="19"/>
        <v>0</v>
      </c>
    </row>
    <row r="99" spans="1:7" hidden="1" x14ac:dyDescent="0.2">
      <c r="A99" s="15" t="s">
        <v>155</v>
      </c>
      <c r="B99" s="16" t="s">
        <v>156</v>
      </c>
      <c r="C99" s="238">
        <v>0</v>
      </c>
      <c r="D99" s="238">
        <v>0</v>
      </c>
      <c r="E99" s="238">
        <v>0</v>
      </c>
      <c r="F99" s="238">
        <v>0</v>
      </c>
      <c r="G99" s="9">
        <f t="shared" si="19"/>
        <v>0</v>
      </c>
    </row>
    <row r="100" spans="1:7" hidden="1" x14ac:dyDescent="0.2">
      <c r="A100" s="15" t="s">
        <v>157</v>
      </c>
      <c r="B100" s="16" t="s">
        <v>158</v>
      </c>
      <c r="C100" s="238">
        <v>0</v>
      </c>
      <c r="D100" s="238">
        <v>0</v>
      </c>
      <c r="E100" s="238">
        <v>0</v>
      </c>
      <c r="F100" s="238">
        <v>0</v>
      </c>
      <c r="G100" s="9">
        <f t="shared" si="19"/>
        <v>0</v>
      </c>
    </row>
    <row r="101" spans="1:7" hidden="1" x14ac:dyDescent="0.2">
      <c r="A101" s="15" t="s">
        <v>159</v>
      </c>
      <c r="B101" s="16" t="s">
        <v>160</v>
      </c>
      <c r="C101" s="238">
        <v>0</v>
      </c>
      <c r="D101" s="238">
        <v>0</v>
      </c>
      <c r="E101" s="238">
        <v>0</v>
      </c>
      <c r="F101" s="238">
        <v>0</v>
      </c>
      <c r="G101" s="9">
        <f t="shared" si="19"/>
        <v>0</v>
      </c>
    </row>
    <row r="102" spans="1:7" x14ac:dyDescent="0.2">
      <c r="A102" s="45" t="s">
        <v>161</v>
      </c>
      <c r="B102" s="46" t="s">
        <v>162</v>
      </c>
      <c r="C102" s="245">
        <f t="shared" ref="C102:D102" si="28">C105</f>
        <v>300000</v>
      </c>
      <c r="D102" s="245">
        <f t="shared" si="28"/>
        <v>300000</v>
      </c>
      <c r="E102" s="245">
        <f t="shared" ref="E102:F102" si="29">E105</f>
        <v>4774</v>
      </c>
      <c r="F102" s="245">
        <f t="shared" si="29"/>
        <v>300</v>
      </c>
      <c r="G102" s="9">
        <f t="shared" si="19"/>
        <v>-299700</v>
      </c>
    </row>
    <row r="103" spans="1:7" hidden="1" x14ac:dyDescent="0.2">
      <c r="A103" s="15"/>
      <c r="B103" s="23" t="s">
        <v>163</v>
      </c>
      <c r="C103" s="238">
        <v>0</v>
      </c>
      <c r="D103" s="238">
        <v>0</v>
      </c>
      <c r="E103" s="238">
        <v>0</v>
      </c>
      <c r="F103" s="238">
        <v>0</v>
      </c>
      <c r="G103" s="9">
        <f t="shared" si="19"/>
        <v>0</v>
      </c>
    </row>
    <row r="104" spans="1:7" hidden="1" x14ac:dyDescent="0.2">
      <c r="A104" s="15"/>
      <c r="B104" s="23" t="s">
        <v>164</v>
      </c>
      <c r="C104" s="238">
        <v>0</v>
      </c>
      <c r="D104" s="238">
        <v>0</v>
      </c>
      <c r="E104" s="238">
        <v>0</v>
      </c>
      <c r="F104" s="238">
        <v>0</v>
      </c>
      <c r="G104" s="9">
        <f t="shared" si="19"/>
        <v>0</v>
      </c>
    </row>
    <row r="105" spans="1:7" x14ac:dyDescent="0.2">
      <c r="A105" s="45"/>
      <c r="B105" s="47" t="s">
        <v>162</v>
      </c>
      <c r="C105" s="9">
        <v>300000</v>
      </c>
      <c r="D105" s="9">
        <v>300000</v>
      </c>
      <c r="E105" s="9">
        <v>4774</v>
      </c>
      <c r="F105" s="9">
        <v>300</v>
      </c>
      <c r="G105" s="9">
        <f t="shared" si="19"/>
        <v>-299700</v>
      </c>
    </row>
    <row r="106" spans="1:7" ht="15.75" customHeight="1" x14ac:dyDescent="0.2">
      <c r="A106" s="28" t="s">
        <v>165</v>
      </c>
      <c r="B106" s="29" t="s">
        <v>166</v>
      </c>
      <c r="C106" s="246">
        <f>+C93+C94+C95+C98+C102+C96</f>
        <v>5300000</v>
      </c>
      <c r="D106" s="246">
        <f>+D93+D94+D95+D98+D102+D96</f>
        <v>5448500</v>
      </c>
      <c r="E106" s="246">
        <f>+E93+E94+E95+E98+E102+E96</f>
        <v>5014293</v>
      </c>
      <c r="F106" s="246">
        <f>+F93+F94+F95+F98+F102+F96</f>
        <v>6300</v>
      </c>
      <c r="G106" s="9">
        <f t="shared" si="19"/>
        <v>-5442200</v>
      </c>
    </row>
    <row r="107" spans="1:7" s="22" customFormat="1" ht="21.75" customHeight="1" x14ac:dyDescent="0.2">
      <c r="A107" s="20" t="s">
        <v>167</v>
      </c>
      <c r="B107" s="21" t="s">
        <v>168</v>
      </c>
      <c r="C107" s="242">
        <f>+C49+C57+C85+C92+C106</f>
        <v>47440000</v>
      </c>
      <c r="D107" s="242">
        <f>+D49+D57+D85+D92+D106</f>
        <v>48288500</v>
      </c>
      <c r="E107" s="242">
        <f>+E49+E57+E85+E92+E106</f>
        <v>41895819</v>
      </c>
      <c r="F107" s="242">
        <f>+F49+F57+F85+F92+F106</f>
        <v>52017</v>
      </c>
      <c r="G107" s="9">
        <f t="shared" si="19"/>
        <v>-48236483</v>
      </c>
    </row>
    <row r="108" spans="1:7" hidden="1" outlineLevel="1" x14ac:dyDescent="0.2">
      <c r="A108" s="15" t="s">
        <v>169</v>
      </c>
      <c r="B108" s="16" t="s">
        <v>170</v>
      </c>
      <c r="C108" s="238">
        <v>0</v>
      </c>
      <c r="D108" s="238">
        <v>0</v>
      </c>
      <c r="E108" s="238">
        <v>0</v>
      </c>
      <c r="F108" s="238">
        <v>0</v>
      </c>
      <c r="G108" s="9">
        <f t="shared" si="19"/>
        <v>0</v>
      </c>
    </row>
    <row r="109" spans="1:7" hidden="1" outlineLevel="1" x14ac:dyDescent="0.2">
      <c r="A109" s="15" t="s">
        <v>171</v>
      </c>
      <c r="B109" s="16" t="s">
        <v>172</v>
      </c>
      <c r="C109" s="238">
        <v>0</v>
      </c>
      <c r="D109" s="238">
        <v>0</v>
      </c>
      <c r="E109" s="238">
        <v>0</v>
      </c>
      <c r="F109" s="238">
        <v>0</v>
      </c>
      <c r="G109" s="9">
        <f t="shared" si="19"/>
        <v>0</v>
      </c>
    </row>
    <row r="110" spans="1:7" hidden="1" outlineLevel="1" x14ac:dyDescent="0.2">
      <c r="A110" s="15" t="s">
        <v>173</v>
      </c>
      <c r="B110" s="16" t="s">
        <v>174</v>
      </c>
      <c r="C110" s="238">
        <v>0</v>
      </c>
      <c r="D110" s="238">
        <v>0</v>
      </c>
      <c r="E110" s="238">
        <v>0</v>
      </c>
      <c r="F110" s="238">
        <v>0</v>
      </c>
      <c r="G110" s="9">
        <f t="shared" si="19"/>
        <v>0</v>
      </c>
    </row>
    <row r="111" spans="1:7" hidden="1" outlineLevel="1" x14ac:dyDescent="0.2">
      <c r="A111" s="15" t="s">
        <v>175</v>
      </c>
      <c r="B111" s="16" t="s">
        <v>176</v>
      </c>
      <c r="C111" s="238">
        <v>0</v>
      </c>
      <c r="D111" s="238">
        <v>0</v>
      </c>
      <c r="E111" s="238">
        <v>0</v>
      </c>
      <c r="F111" s="238">
        <v>0</v>
      </c>
      <c r="G111" s="9">
        <f t="shared" si="19"/>
        <v>0</v>
      </c>
    </row>
    <row r="112" spans="1:7" hidden="1" outlineLevel="1" x14ac:dyDescent="0.2">
      <c r="A112" s="15" t="s">
        <v>177</v>
      </c>
      <c r="B112" s="16" t="s">
        <v>178</v>
      </c>
      <c r="C112" s="238">
        <v>0</v>
      </c>
      <c r="D112" s="238">
        <v>0</v>
      </c>
      <c r="E112" s="238">
        <v>0</v>
      </c>
      <c r="F112" s="238">
        <v>0</v>
      </c>
      <c r="G112" s="9">
        <f t="shared" si="19"/>
        <v>0</v>
      </c>
    </row>
    <row r="113" spans="1:7" hidden="1" outlineLevel="1" x14ac:dyDescent="0.2">
      <c r="A113" s="15" t="s">
        <v>179</v>
      </c>
      <c r="B113" s="16" t="s">
        <v>180</v>
      </c>
      <c r="C113" s="238">
        <v>0</v>
      </c>
      <c r="D113" s="238">
        <v>0</v>
      </c>
      <c r="E113" s="238">
        <v>0</v>
      </c>
      <c r="F113" s="238">
        <v>0</v>
      </c>
      <c r="G113" s="9">
        <f t="shared" si="19"/>
        <v>0</v>
      </c>
    </row>
    <row r="114" spans="1:7" hidden="1" outlineLevel="1" x14ac:dyDescent="0.2">
      <c r="A114" s="15" t="s">
        <v>181</v>
      </c>
      <c r="B114" s="16" t="s">
        <v>182</v>
      </c>
      <c r="C114" s="238">
        <v>0</v>
      </c>
      <c r="D114" s="238">
        <v>0</v>
      </c>
      <c r="E114" s="238">
        <v>0</v>
      </c>
      <c r="F114" s="238">
        <v>0</v>
      </c>
      <c r="G114" s="9">
        <f t="shared" si="19"/>
        <v>0</v>
      </c>
    </row>
    <row r="115" spans="1:7" hidden="1" outlineLevel="1" x14ac:dyDescent="0.2">
      <c r="A115" s="15" t="s">
        <v>183</v>
      </c>
      <c r="B115" s="16" t="s">
        <v>184</v>
      </c>
      <c r="C115" s="238">
        <v>0</v>
      </c>
      <c r="D115" s="238">
        <v>0</v>
      </c>
      <c r="E115" s="238">
        <v>0</v>
      </c>
      <c r="F115" s="238">
        <v>0</v>
      </c>
      <c r="G115" s="9">
        <f t="shared" si="19"/>
        <v>0</v>
      </c>
    </row>
    <row r="116" spans="1:7" hidden="1" outlineLevel="1" x14ac:dyDescent="0.2">
      <c r="A116" s="15" t="s">
        <v>185</v>
      </c>
      <c r="B116" s="16" t="s">
        <v>186</v>
      </c>
      <c r="C116" s="238">
        <v>0</v>
      </c>
      <c r="D116" s="238">
        <v>0</v>
      </c>
      <c r="E116" s="238">
        <v>0</v>
      </c>
      <c r="F116" s="238">
        <v>0</v>
      </c>
      <c r="G116" s="9">
        <f t="shared" si="19"/>
        <v>0</v>
      </c>
    </row>
    <row r="117" spans="1:7" hidden="1" outlineLevel="1" x14ac:dyDescent="0.2">
      <c r="A117" s="15" t="s">
        <v>187</v>
      </c>
      <c r="B117" s="16" t="s">
        <v>188</v>
      </c>
      <c r="C117" s="238">
        <v>0</v>
      </c>
      <c r="D117" s="238">
        <v>0</v>
      </c>
      <c r="E117" s="238">
        <v>0</v>
      </c>
      <c r="F117" s="238">
        <v>0</v>
      </c>
      <c r="G117" s="9">
        <f t="shared" si="19"/>
        <v>0</v>
      </c>
    </row>
    <row r="118" spans="1:7" hidden="1" outlineLevel="1" x14ac:dyDescent="0.2">
      <c r="A118" s="15" t="s">
        <v>189</v>
      </c>
      <c r="B118" s="16" t="s">
        <v>190</v>
      </c>
      <c r="C118" s="238">
        <v>0</v>
      </c>
      <c r="D118" s="238">
        <v>0</v>
      </c>
      <c r="E118" s="238">
        <v>0</v>
      </c>
      <c r="F118" s="238">
        <v>0</v>
      </c>
      <c r="G118" s="9">
        <f t="shared" si="19"/>
        <v>0</v>
      </c>
    </row>
    <row r="119" spans="1:7" hidden="1" outlineLevel="1" x14ac:dyDescent="0.2">
      <c r="A119" s="15" t="s">
        <v>191</v>
      </c>
      <c r="B119" s="16" t="s">
        <v>192</v>
      </c>
      <c r="C119" s="238">
        <v>0</v>
      </c>
      <c r="D119" s="238">
        <v>0</v>
      </c>
      <c r="E119" s="238">
        <v>0</v>
      </c>
      <c r="F119" s="238">
        <v>0</v>
      </c>
      <c r="G119" s="9">
        <f t="shared" si="19"/>
        <v>0</v>
      </c>
    </row>
    <row r="120" spans="1:7" hidden="1" outlineLevel="1" x14ac:dyDescent="0.2">
      <c r="A120" s="15" t="s">
        <v>193</v>
      </c>
      <c r="B120" s="16" t="s">
        <v>194</v>
      </c>
      <c r="C120" s="238">
        <v>0</v>
      </c>
      <c r="D120" s="238">
        <v>0</v>
      </c>
      <c r="E120" s="238">
        <v>0</v>
      </c>
      <c r="F120" s="238">
        <v>0</v>
      </c>
      <c r="G120" s="9">
        <f t="shared" si="19"/>
        <v>0</v>
      </c>
    </row>
    <row r="121" spans="1:7" hidden="1" outlineLevel="1" x14ac:dyDescent="0.2">
      <c r="A121" s="15" t="s">
        <v>195</v>
      </c>
      <c r="B121" s="16" t="s">
        <v>196</v>
      </c>
      <c r="C121" s="238">
        <v>0</v>
      </c>
      <c r="D121" s="238">
        <v>0</v>
      </c>
      <c r="E121" s="238">
        <v>0</v>
      </c>
      <c r="F121" s="238">
        <v>0</v>
      </c>
      <c r="G121" s="9">
        <f t="shared" si="19"/>
        <v>0</v>
      </c>
    </row>
    <row r="122" spans="1:7" hidden="1" outlineLevel="1" x14ac:dyDescent="0.2">
      <c r="A122" s="15" t="s">
        <v>197</v>
      </c>
      <c r="B122" s="16" t="s">
        <v>198</v>
      </c>
      <c r="C122" s="238">
        <v>0</v>
      </c>
      <c r="D122" s="238">
        <v>0</v>
      </c>
      <c r="E122" s="238">
        <v>0</v>
      </c>
      <c r="F122" s="238">
        <v>0</v>
      </c>
      <c r="G122" s="9">
        <f t="shared" si="19"/>
        <v>0</v>
      </c>
    </row>
    <row r="123" spans="1:7" hidden="1" outlineLevel="1" x14ac:dyDescent="0.2">
      <c r="A123" s="15" t="s">
        <v>199</v>
      </c>
      <c r="B123" s="16" t="s">
        <v>200</v>
      </c>
      <c r="C123" s="238">
        <v>0</v>
      </c>
      <c r="D123" s="238">
        <v>0</v>
      </c>
      <c r="E123" s="238">
        <v>0</v>
      </c>
      <c r="F123" s="238">
        <v>0</v>
      </c>
      <c r="G123" s="9">
        <f t="shared" si="19"/>
        <v>0</v>
      </c>
    </row>
    <row r="124" spans="1:7" hidden="1" outlineLevel="1" x14ac:dyDescent="0.2">
      <c r="A124" s="15" t="s">
        <v>201</v>
      </c>
      <c r="B124" s="16" t="s">
        <v>202</v>
      </c>
      <c r="C124" s="238">
        <v>0</v>
      </c>
      <c r="D124" s="238">
        <v>0</v>
      </c>
      <c r="E124" s="238">
        <v>0</v>
      </c>
      <c r="F124" s="238">
        <v>0</v>
      </c>
      <c r="G124" s="9">
        <f t="shared" si="19"/>
        <v>0</v>
      </c>
    </row>
    <row r="125" spans="1:7" hidden="1" outlineLevel="1" x14ac:dyDescent="0.2">
      <c r="A125" s="15" t="s">
        <v>203</v>
      </c>
      <c r="B125" s="16" t="s">
        <v>204</v>
      </c>
      <c r="C125" s="238">
        <v>0</v>
      </c>
      <c r="D125" s="238">
        <v>0</v>
      </c>
      <c r="E125" s="238">
        <v>0</v>
      </c>
      <c r="F125" s="238">
        <v>0</v>
      </c>
      <c r="G125" s="9">
        <f t="shared" si="19"/>
        <v>0</v>
      </c>
    </row>
    <row r="126" spans="1:7" ht="25.5" hidden="1" outlineLevel="1" x14ac:dyDescent="0.2">
      <c r="A126" s="15" t="s">
        <v>205</v>
      </c>
      <c r="B126" s="16" t="s">
        <v>206</v>
      </c>
      <c r="C126" s="238">
        <v>0</v>
      </c>
      <c r="D126" s="238">
        <v>0</v>
      </c>
      <c r="E126" s="238">
        <v>0</v>
      </c>
      <c r="F126" s="238">
        <v>0</v>
      </c>
      <c r="G126" s="9">
        <f t="shared" si="19"/>
        <v>0</v>
      </c>
    </row>
    <row r="127" spans="1:7" hidden="1" outlineLevel="1" x14ac:dyDescent="0.2">
      <c r="A127" s="15" t="s">
        <v>207</v>
      </c>
      <c r="B127" s="16" t="s">
        <v>208</v>
      </c>
      <c r="C127" s="238">
        <v>0</v>
      </c>
      <c r="D127" s="238">
        <v>0</v>
      </c>
      <c r="E127" s="238">
        <v>0</v>
      </c>
      <c r="F127" s="238">
        <v>0</v>
      </c>
      <c r="G127" s="9">
        <f t="shared" si="19"/>
        <v>0</v>
      </c>
    </row>
    <row r="128" spans="1:7" hidden="1" outlineLevel="1" x14ac:dyDescent="0.2">
      <c r="A128" s="15" t="s">
        <v>209</v>
      </c>
      <c r="B128" s="16" t="s">
        <v>210</v>
      </c>
      <c r="C128" s="238">
        <v>0</v>
      </c>
      <c r="D128" s="238">
        <v>0</v>
      </c>
      <c r="E128" s="238">
        <v>0</v>
      </c>
      <c r="F128" s="238">
        <v>0</v>
      </c>
      <c r="G128" s="9">
        <f t="shared" si="19"/>
        <v>0</v>
      </c>
    </row>
    <row r="129" spans="1:7" hidden="1" outlineLevel="1" x14ac:dyDescent="0.2">
      <c r="A129" s="15" t="s">
        <v>211</v>
      </c>
      <c r="B129" s="16" t="s">
        <v>212</v>
      </c>
      <c r="C129" s="238">
        <v>0</v>
      </c>
      <c r="D129" s="238">
        <v>0</v>
      </c>
      <c r="E129" s="238">
        <v>0</v>
      </c>
      <c r="F129" s="238">
        <v>0</v>
      </c>
      <c r="G129" s="9">
        <f t="shared" si="19"/>
        <v>0</v>
      </c>
    </row>
    <row r="130" spans="1:7" hidden="1" outlineLevel="1" x14ac:dyDescent="0.2">
      <c r="A130" s="15" t="s">
        <v>213</v>
      </c>
      <c r="B130" s="16" t="s">
        <v>214</v>
      </c>
      <c r="C130" s="238">
        <v>0</v>
      </c>
      <c r="D130" s="238">
        <v>0</v>
      </c>
      <c r="E130" s="238">
        <v>0</v>
      </c>
      <c r="F130" s="238">
        <v>0</v>
      </c>
      <c r="G130" s="9">
        <f t="shared" si="19"/>
        <v>0</v>
      </c>
    </row>
    <row r="131" spans="1:7" ht="38.25" hidden="1" outlineLevel="1" x14ac:dyDescent="0.2">
      <c r="A131" s="15" t="s">
        <v>215</v>
      </c>
      <c r="B131" s="16" t="s">
        <v>216</v>
      </c>
      <c r="C131" s="238">
        <v>0</v>
      </c>
      <c r="D131" s="238">
        <v>0</v>
      </c>
      <c r="E131" s="238">
        <v>0</v>
      </c>
      <c r="F131" s="238">
        <v>0</v>
      </c>
      <c r="G131" s="9">
        <f t="shared" si="19"/>
        <v>0</v>
      </c>
    </row>
    <row r="132" spans="1:7" hidden="1" outlineLevel="1" x14ac:dyDescent="0.2">
      <c r="A132" s="15" t="s">
        <v>217</v>
      </c>
      <c r="B132" s="16" t="s">
        <v>218</v>
      </c>
      <c r="C132" s="238">
        <v>0</v>
      </c>
      <c r="D132" s="238">
        <v>0</v>
      </c>
      <c r="E132" s="238">
        <v>0</v>
      </c>
      <c r="F132" s="238">
        <v>0</v>
      </c>
      <c r="G132" s="9">
        <f t="shared" si="19"/>
        <v>0</v>
      </c>
    </row>
    <row r="133" spans="1:7" hidden="1" outlineLevel="1" x14ac:dyDescent="0.2">
      <c r="A133" s="15" t="s">
        <v>219</v>
      </c>
      <c r="B133" s="16" t="s">
        <v>220</v>
      </c>
      <c r="C133" s="238">
        <v>0</v>
      </c>
      <c r="D133" s="238">
        <v>0</v>
      </c>
      <c r="E133" s="238">
        <v>0</v>
      </c>
      <c r="F133" s="238">
        <v>0</v>
      </c>
      <c r="G133" s="9">
        <f t="shared" si="19"/>
        <v>0</v>
      </c>
    </row>
    <row r="134" spans="1:7" hidden="1" outlineLevel="1" x14ac:dyDescent="0.2">
      <c r="A134" s="15" t="s">
        <v>221</v>
      </c>
      <c r="B134" s="16" t="s">
        <v>222</v>
      </c>
      <c r="C134" s="238">
        <v>0</v>
      </c>
      <c r="D134" s="238">
        <v>0</v>
      </c>
      <c r="E134" s="238">
        <v>0</v>
      </c>
      <c r="F134" s="238">
        <v>0</v>
      </c>
      <c r="G134" s="9">
        <f t="shared" si="19"/>
        <v>0</v>
      </c>
    </row>
    <row r="135" spans="1:7" hidden="1" outlineLevel="1" x14ac:dyDescent="0.2">
      <c r="A135" s="15" t="s">
        <v>223</v>
      </c>
      <c r="B135" s="16" t="s">
        <v>224</v>
      </c>
      <c r="C135" s="238">
        <v>0</v>
      </c>
      <c r="D135" s="238">
        <v>0</v>
      </c>
      <c r="E135" s="238">
        <v>0</v>
      </c>
      <c r="F135" s="238">
        <v>0</v>
      </c>
      <c r="G135" s="9">
        <f t="shared" ref="G135:G198" si="30">F135-D135</f>
        <v>0</v>
      </c>
    </row>
    <row r="136" spans="1:7" hidden="1" outlineLevel="1" x14ac:dyDescent="0.2">
      <c r="A136" s="15" t="s">
        <v>225</v>
      </c>
      <c r="B136" s="16" t="s">
        <v>226</v>
      </c>
      <c r="C136" s="238">
        <v>0</v>
      </c>
      <c r="D136" s="238">
        <v>0</v>
      </c>
      <c r="E136" s="238">
        <v>0</v>
      </c>
      <c r="F136" s="238">
        <v>0</v>
      </c>
      <c r="G136" s="9">
        <f t="shared" si="30"/>
        <v>0</v>
      </c>
    </row>
    <row r="137" spans="1:7" hidden="1" outlineLevel="1" x14ac:dyDescent="0.2">
      <c r="A137" s="15" t="s">
        <v>227</v>
      </c>
      <c r="B137" s="16" t="s">
        <v>228</v>
      </c>
      <c r="C137" s="238">
        <v>0</v>
      </c>
      <c r="D137" s="238">
        <v>0</v>
      </c>
      <c r="E137" s="238">
        <v>0</v>
      </c>
      <c r="F137" s="238">
        <v>0</v>
      </c>
      <c r="G137" s="9">
        <f t="shared" si="30"/>
        <v>0</v>
      </c>
    </row>
    <row r="138" spans="1:7" hidden="1" outlineLevel="1" x14ac:dyDescent="0.2">
      <c r="A138" s="15" t="s">
        <v>229</v>
      </c>
      <c r="B138" s="16" t="s">
        <v>230</v>
      </c>
      <c r="C138" s="238">
        <v>0</v>
      </c>
      <c r="D138" s="238">
        <v>0</v>
      </c>
      <c r="E138" s="238">
        <v>0</v>
      </c>
      <c r="F138" s="238">
        <v>0</v>
      </c>
      <c r="G138" s="9">
        <f t="shared" si="30"/>
        <v>0</v>
      </c>
    </row>
    <row r="139" spans="1:7" hidden="1" outlineLevel="1" x14ac:dyDescent="0.2">
      <c r="A139" s="15" t="s">
        <v>231</v>
      </c>
      <c r="B139" s="16" t="s">
        <v>232</v>
      </c>
      <c r="C139" s="238">
        <v>0</v>
      </c>
      <c r="D139" s="238">
        <v>0</v>
      </c>
      <c r="E139" s="238">
        <v>0</v>
      </c>
      <c r="F139" s="238">
        <v>0</v>
      </c>
      <c r="G139" s="9">
        <f t="shared" si="30"/>
        <v>0</v>
      </c>
    </row>
    <row r="140" spans="1:7" hidden="1" outlineLevel="1" x14ac:dyDescent="0.2">
      <c r="A140" s="15" t="s">
        <v>233</v>
      </c>
      <c r="B140" s="16" t="s">
        <v>234</v>
      </c>
      <c r="C140" s="238">
        <v>0</v>
      </c>
      <c r="D140" s="238">
        <v>0</v>
      </c>
      <c r="E140" s="238">
        <v>0</v>
      </c>
      <c r="F140" s="238">
        <v>0</v>
      </c>
      <c r="G140" s="9">
        <f t="shared" si="30"/>
        <v>0</v>
      </c>
    </row>
    <row r="141" spans="1:7" hidden="1" outlineLevel="1" x14ac:dyDescent="0.2">
      <c r="A141" s="15" t="s">
        <v>235</v>
      </c>
      <c r="B141" s="16" t="s">
        <v>236</v>
      </c>
      <c r="C141" s="238">
        <v>0</v>
      </c>
      <c r="D141" s="238">
        <v>0</v>
      </c>
      <c r="E141" s="238">
        <v>0</v>
      </c>
      <c r="F141" s="238">
        <v>0</v>
      </c>
      <c r="G141" s="9">
        <f t="shared" si="30"/>
        <v>0</v>
      </c>
    </row>
    <row r="142" spans="1:7" hidden="1" outlineLevel="1" x14ac:dyDescent="0.2">
      <c r="A142" s="15" t="s">
        <v>237</v>
      </c>
      <c r="B142" s="16" t="s">
        <v>238</v>
      </c>
      <c r="C142" s="238">
        <v>0</v>
      </c>
      <c r="D142" s="238">
        <v>0</v>
      </c>
      <c r="E142" s="238">
        <v>0</v>
      </c>
      <c r="F142" s="238">
        <v>0</v>
      </c>
      <c r="G142" s="9">
        <f t="shared" si="30"/>
        <v>0</v>
      </c>
    </row>
    <row r="143" spans="1:7" hidden="1" outlineLevel="1" x14ac:dyDescent="0.2">
      <c r="A143" s="15" t="s">
        <v>239</v>
      </c>
      <c r="B143" s="16" t="s">
        <v>240</v>
      </c>
      <c r="C143" s="238">
        <v>0</v>
      </c>
      <c r="D143" s="238">
        <v>0</v>
      </c>
      <c r="E143" s="238">
        <v>0</v>
      </c>
      <c r="F143" s="238">
        <v>0</v>
      </c>
      <c r="G143" s="9">
        <f t="shared" si="30"/>
        <v>0</v>
      </c>
    </row>
    <row r="144" spans="1:7" hidden="1" outlineLevel="1" x14ac:dyDescent="0.2">
      <c r="A144" s="15" t="s">
        <v>241</v>
      </c>
      <c r="B144" s="16" t="s">
        <v>242</v>
      </c>
      <c r="C144" s="238">
        <v>0</v>
      </c>
      <c r="D144" s="238">
        <v>0</v>
      </c>
      <c r="E144" s="238">
        <v>0</v>
      </c>
      <c r="F144" s="238">
        <v>0</v>
      </c>
      <c r="G144" s="9">
        <f t="shared" si="30"/>
        <v>0</v>
      </c>
    </row>
    <row r="145" spans="1:7" hidden="1" outlineLevel="1" x14ac:dyDescent="0.2">
      <c r="A145" s="15" t="s">
        <v>243</v>
      </c>
      <c r="B145" s="16" t="s">
        <v>244</v>
      </c>
      <c r="C145" s="238">
        <v>0</v>
      </c>
      <c r="D145" s="238">
        <v>0</v>
      </c>
      <c r="E145" s="238">
        <v>0</v>
      </c>
      <c r="F145" s="238">
        <v>0</v>
      </c>
      <c r="G145" s="9">
        <f t="shared" si="30"/>
        <v>0</v>
      </c>
    </row>
    <row r="146" spans="1:7" ht="25.5" hidden="1" outlineLevel="1" x14ac:dyDescent="0.2">
      <c r="A146" s="15" t="s">
        <v>245</v>
      </c>
      <c r="B146" s="16" t="s">
        <v>246</v>
      </c>
      <c r="C146" s="238">
        <v>0</v>
      </c>
      <c r="D146" s="238">
        <v>0</v>
      </c>
      <c r="E146" s="238">
        <v>0</v>
      </c>
      <c r="F146" s="238">
        <v>0</v>
      </c>
      <c r="G146" s="9">
        <f t="shared" si="30"/>
        <v>0</v>
      </c>
    </row>
    <row r="147" spans="1:7" hidden="1" outlineLevel="1" x14ac:dyDescent="0.2">
      <c r="A147" s="15" t="s">
        <v>247</v>
      </c>
      <c r="B147" s="16" t="s">
        <v>248</v>
      </c>
      <c r="C147" s="238">
        <v>0</v>
      </c>
      <c r="D147" s="238">
        <v>0</v>
      </c>
      <c r="E147" s="238">
        <v>0</v>
      </c>
      <c r="F147" s="238">
        <v>0</v>
      </c>
      <c r="G147" s="9">
        <f t="shared" si="30"/>
        <v>0</v>
      </c>
    </row>
    <row r="148" spans="1:7" hidden="1" outlineLevel="1" x14ac:dyDescent="0.2">
      <c r="A148" s="15" t="s">
        <v>249</v>
      </c>
      <c r="B148" s="16" t="s">
        <v>250</v>
      </c>
      <c r="C148" s="238">
        <v>0</v>
      </c>
      <c r="D148" s="238">
        <v>0</v>
      </c>
      <c r="E148" s="238">
        <v>0</v>
      </c>
      <c r="F148" s="238">
        <v>0</v>
      </c>
      <c r="G148" s="9">
        <f t="shared" si="30"/>
        <v>0</v>
      </c>
    </row>
    <row r="149" spans="1:7" hidden="1" outlineLevel="1" x14ac:dyDescent="0.2">
      <c r="A149" s="15" t="s">
        <v>251</v>
      </c>
      <c r="B149" s="16" t="s">
        <v>252</v>
      </c>
      <c r="C149" s="238">
        <v>0</v>
      </c>
      <c r="D149" s="238">
        <v>0</v>
      </c>
      <c r="E149" s="238">
        <v>0</v>
      </c>
      <c r="F149" s="238">
        <v>0</v>
      </c>
      <c r="G149" s="9">
        <f t="shared" si="30"/>
        <v>0</v>
      </c>
    </row>
    <row r="150" spans="1:7" outlineLevel="1" x14ac:dyDescent="0.2">
      <c r="A150" s="45" t="s">
        <v>253</v>
      </c>
      <c r="B150" s="46" t="s">
        <v>254</v>
      </c>
      <c r="C150" s="244">
        <f>C151+C152+C153+C154+C155+C156+C157+C158+C159+C160+C161+C162+C163+C164+C165+C166+C167+C168+C169+C170+C171+C172+C173</f>
        <v>4000000</v>
      </c>
      <c r="D150" s="244">
        <f>D151+D152+D153+D154+D155+D156+D157+D158+D159+D160+D161+D162+D163+D164+D165+D166+D167+D168+D169+D170+D171+D172+D173</f>
        <v>4000000</v>
      </c>
      <c r="E150" s="244">
        <f>E151+E152+E153+E154+E155+E156+E157+E158+E159+E160+E161+E162+E163+E164+E165+E166+E167+E168+E169+E170+E171+E172+E173</f>
        <v>2993785</v>
      </c>
      <c r="F150" s="244">
        <f>F151+F152+F153+F154+F155+F156+F157+F158+F159+F160+F161+F162+F163+F164+F165+F166+F167+F168+F169+F170+F171+F172+F173</f>
        <v>4000</v>
      </c>
      <c r="G150" s="9">
        <f t="shared" si="30"/>
        <v>-3996000</v>
      </c>
    </row>
    <row r="151" spans="1:7" hidden="1" outlineLevel="1" x14ac:dyDescent="0.2">
      <c r="A151" s="15" t="s">
        <v>255</v>
      </c>
      <c r="B151" s="16" t="s">
        <v>256</v>
      </c>
      <c r="C151" s="238">
        <v>0</v>
      </c>
      <c r="D151" s="238">
        <v>0</v>
      </c>
      <c r="E151" s="238">
        <v>0</v>
      </c>
      <c r="F151" s="238">
        <v>0</v>
      </c>
      <c r="G151" s="9">
        <f t="shared" si="30"/>
        <v>0</v>
      </c>
    </row>
    <row r="152" spans="1:7" hidden="1" outlineLevel="1" x14ac:dyDescent="0.2">
      <c r="A152" s="15" t="s">
        <v>257</v>
      </c>
      <c r="B152" s="16" t="s">
        <v>258</v>
      </c>
      <c r="C152" s="238">
        <v>0</v>
      </c>
      <c r="D152" s="238">
        <v>0</v>
      </c>
      <c r="E152" s="238">
        <v>0</v>
      </c>
      <c r="F152" s="238">
        <v>0</v>
      </c>
      <c r="G152" s="9">
        <f t="shared" si="30"/>
        <v>0</v>
      </c>
    </row>
    <row r="153" spans="1:7" hidden="1" outlineLevel="1" x14ac:dyDescent="0.2">
      <c r="A153" s="15" t="s">
        <v>259</v>
      </c>
      <c r="B153" s="16" t="s">
        <v>260</v>
      </c>
      <c r="C153" s="238">
        <v>0</v>
      </c>
      <c r="D153" s="238">
        <v>0</v>
      </c>
      <c r="E153" s="238">
        <v>0</v>
      </c>
      <c r="F153" s="238">
        <v>0</v>
      </c>
      <c r="G153" s="9">
        <f t="shared" si="30"/>
        <v>0</v>
      </c>
    </row>
    <row r="154" spans="1:7" hidden="1" outlineLevel="1" x14ac:dyDescent="0.2">
      <c r="A154" s="15" t="s">
        <v>261</v>
      </c>
      <c r="B154" s="16" t="s">
        <v>262</v>
      </c>
      <c r="C154" s="238">
        <v>0</v>
      </c>
      <c r="D154" s="238">
        <v>0</v>
      </c>
      <c r="E154" s="238">
        <v>0</v>
      </c>
      <c r="F154" s="238">
        <v>0</v>
      </c>
      <c r="G154" s="9">
        <f t="shared" si="30"/>
        <v>0</v>
      </c>
    </row>
    <row r="155" spans="1:7" hidden="1" outlineLevel="1" x14ac:dyDescent="0.2">
      <c r="A155" s="15" t="s">
        <v>263</v>
      </c>
      <c r="B155" s="16" t="s">
        <v>264</v>
      </c>
      <c r="C155" s="238">
        <v>0</v>
      </c>
      <c r="D155" s="238">
        <v>0</v>
      </c>
      <c r="E155" s="238">
        <v>0</v>
      </c>
      <c r="F155" s="238">
        <v>0</v>
      </c>
      <c r="G155" s="9">
        <f t="shared" si="30"/>
        <v>0</v>
      </c>
    </row>
    <row r="156" spans="1:7" ht="25.5" hidden="1" outlineLevel="1" x14ac:dyDescent="0.2">
      <c r="A156" s="15" t="s">
        <v>265</v>
      </c>
      <c r="B156" s="16" t="s">
        <v>266</v>
      </c>
      <c r="C156" s="238">
        <v>0</v>
      </c>
      <c r="D156" s="238">
        <v>0</v>
      </c>
      <c r="E156" s="238">
        <v>0</v>
      </c>
      <c r="F156" s="238">
        <v>0</v>
      </c>
      <c r="G156" s="9">
        <f t="shared" si="30"/>
        <v>0</v>
      </c>
    </row>
    <row r="157" spans="1:7" hidden="1" outlineLevel="1" x14ac:dyDescent="0.2">
      <c r="A157" s="15" t="s">
        <v>267</v>
      </c>
      <c r="B157" s="16" t="s">
        <v>268</v>
      </c>
      <c r="C157" s="238">
        <v>0</v>
      </c>
      <c r="D157" s="238">
        <v>0</v>
      </c>
      <c r="E157" s="238">
        <v>0</v>
      </c>
      <c r="F157" s="238">
        <v>0</v>
      </c>
      <c r="G157" s="9">
        <f t="shared" si="30"/>
        <v>0</v>
      </c>
    </row>
    <row r="158" spans="1:7" ht="25.5" hidden="1" outlineLevel="1" x14ac:dyDescent="0.2">
      <c r="A158" s="15" t="s">
        <v>269</v>
      </c>
      <c r="B158" s="16" t="s">
        <v>270</v>
      </c>
      <c r="C158" s="238">
        <v>0</v>
      </c>
      <c r="D158" s="238">
        <v>0</v>
      </c>
      <c r="E158" s="238">
        <v>0</v>
      </c>
      <c r="F158" s="238">
        <v>0</v>
      </c>
      <c r="G158" s="9">
        <f t="shared" si="30"/>
        <v>0</v>
      </c>
    </row>
    <row r="159" spans="1:7" hidden="1" outlineLevel="1" x14ac:dyDescent="0.2">
      <c r="A159" s="15" t="s">
        <v>271</v>
      </c>
      <c r="B159" s="16" t="s">
        <v>272</v>
      </c>
      <c r="C159" s="238">
        <v>0</v>
      </c>
      <c r="D159" s="238">
        <v>0</v>
      </c>
      <c r="E159" s="238">
        <v>0</v>
      </c>
      <c r="F159" s="238">
        <v>0</v>
      </c>
      <c r="G159" s="9">
        <f t="shared" si="30"/>
        <v>0</v>
      </c>
    </row>
    <row r="160" spans="1:7" ht="25.5" hidden="1" outlineLevel="1" x14ac:dyDescent="0.2">
      <c r="A160" s="15" t="s">
        <v>273</v>
      </c>
      <c r="B160" s="16" t="s">
        <v>274</v>
      </c>
      <c r="C160" s="238">
        <v>0</v>
      </c>
      <c r="D160" s="238">
        <v>0</v>
      </c>
      <c r="E160" s="238">
        <v>0</v>
      </c>
      <c r="F160" s="238">
        <v>0</v>
      </c>
      <c r="G160" s="9">
        <f t="shared" si="30"/>
        <v>0</v>
      </c>
    </row>
    <row r="161" spans="1:7" hidden="1" outlineLevel="1" x14ac:dyDescent="0.2">
      <c r="A161" s="15" t="s">
        <v>275</v>
      </c>
      <c r="B161" s="16" t="s">
        <v>276</v>
      </c>
      <c r="C161" s="238">
        <v>0</v>
      </c>
      <c r="D161" s="238">
        <v>0</v>
      </c>
      <c r="E161" s="238">
        <v>0</v>
      </c>
      <c r="F161" s="238">
        <v>0</v>
      </c>
      <c r="G161" s="9">
        <f t="shared" si="30"/>
        <v>0</v>
      </c>
    </row>
    <row r="162" spans="1:7" hidden="1" outlineLevel="1" x14ac:dyDescent="0.2">
      <c r="A162" s="15" t="s">
        <v>277</v>
      </c>
      <c r="B162" s="16" t="s">
        <v>278</v>
      </c>
      <c r="C162" s="238">
        <v>0</v>
      </c>
      <c r="D162" s="238">
        <v>0</v>
      </c>
      <c r="E162" s="238">
        <v>0</v>
      </c>
      <c r="F162" s="238">
        <v>0</v>
      </c>
      <c r="G162" s="9">
        <f t="shared" si="30"/>
        <v>0</v>
      </c>
    </row>
    <row r="163" spans="1:7" hidden="1" outlineLevel="1" x14ac:dyDescent="0.2">
      <c r="A163" s="15" t="s">
        <v>279</v>
      </c>
      <c r="B163" s="16" t="s">
        <v>280</v>
      </c>
      <c r="C163" s="238">
        <v>0</v>
      </c>
      <c r="D163" s="238">
        <v>0</v>
      </c>
      <c r="E163" s="238">
        <v>0</v>
      </c>
      <c r="F163" s="238">
        <v>0</v>
      </c>
      <c r="G163" s="9">
        <f t="shared" si="30"/>
        <v>0</v>
      </c>
    </row>
    <row r="164" spans="1:7" hidden="1" outlineLevel="1" x14ac:dyDescent="0.2">
      <c r="A164" s="15" t="s">
        <v>281</v>
      </c>
      <c r="B164" s="16" t="s">
        <v>282</v>
      </c>
      <c r="C164" s="238">
        <v>0</v>
      </c>
      <c r="D164" s="238">
        <v>0</v>
      </c>
      <c r="E164" s="238">
        <v>0</v>
      </c>
      <c r="F164" s="238">
        <v>0</v>
      </c>
      <c r="G164" s="9">
        <f t="shared" si="30"/>
        <v>0</v>
      </c>
    </row>
    <row r="165" spans="1:7" hidden="1" outlineLevel="1" x14ac:dyDescent="0.2">
      <c r="A165" s="15" t="s">
        <v>283</v>
      </c>
      <c r="B165" s="16" t="s">
        <v>284</v>
      </c>
      <c r="C165" s="238">
        <v>0</v>
      </c>
      <c r="D165" s="238">
        <v>0</v>
      </c>
      <c r="E165" s="238">
        <v>0</v>
      </c>
      <c r="F165" s="238">
        <v>0</v>
      </c>
      <c r="G165" s="9">
        <f t="shared" si="30"/>
        <v>0</v>
      </c>
    </row>
    <row r="166" spans="1:7" hidden="1" outlineLevel="1" x14ac:dyDescent="0.2">
      <c r="A166" s="15" t="s">
        <v>285</v>
      </c>
      <c r="B166" s="16" t="s">
        <v>286</v>
      </c>
      <c r="C166" s="238">
        <v>0</v>
      </c>
      <c r="D166" s="238">
        <v>0</v>
      </c>
      <c r="E166" s="238">
        <v>0</v>
      </c>
      <c r="F166" s="238">
        <v>0</v>
      </c>
      <c r="G166" s="9">
        <f t="shared" si="30"/>
        <v>0</v>
      </c>
    </row>
    <row r="167" spans="1:7" hidden="1" outlineLevel="1" x14ac:dyDescent="0.2">
      <c r="A167" s="15" t="s">
        <v>287</v>
      </c>
      <c r="B167" s="16" t="s">
        <v>288</v>
      </c>
      <c r="C167" s="238">
        <v>0</v>
      </c>
      <c r="D167" s="238">
        <v>0</v>
      </c>
      <c r="E167" s="238">
        <v>0</v>
      </c>
      <c r="F167" s="238">
        <v>0</v>
      </c>
      <c r="G167" s="9">
        <f t="shared" si="30"/>
        <v>0</v>
      </c>
    </row>
    <row r="168" spans="1:7" hidden="1" outlineLevel="1" x14ac:dyDescent="0.2">
      <c r="A168" s="15" t="s">
        <v>289</v>
      </c>
      <c r="B168" s="16" t="s">
        <v>290</v>
      </c>
      <c r="C168" s="238">
        <v>0</v>
      </c>
      <c r="D168" s="238">
        <v>0</v>
      </c>
      <c r="E168" s="238">
        <v>0</v>
      </c>
      <c r="F168" s="238">
        <v>0</v>
      </c>
      <c r="G168" s="9">
        <f t="shared" si="30"/>
        <v>0</v>
      </c>
    </row>
    <row r="169" spans="1:7" hidden="1" outlineLevel="1" x14ac:dyDescent="0.2">
      <c r="A169" s="15" t="s">
        <v>291</v>
      </c>
      <c r="B169" s="16" t="s">
        <v>292</v>
      </c>
      <c r="C169" s="238">
        <v>0</v>
      </c>
      <c r="D169" s="238">
        <v>0</v>
      </c>
      <c r="E169" s="238">
        <v>0</v>
      </c>
      <c r="F169" s="238">
        <v>0</v>
      </c>
      <c r="G169" s="9">
        <f t="shared" si="30"/>
        <v>0</v>
      </c>
    </row>
    <row r="170" spans="1:7" hidden="1" outlineLevel="1" x14ac:dyDescent="0.2">
      <c r="A170" s="15" t="s">
        <v>293</v>
      </c>
      <c r="B170" s="16" t="s">
        <v>294</v>
      </c>
      <c r="C170" s="238">
        <v>0</v>
      </c>
      <c r="D170" s="238">
        <v>0</v>
      </c>
      <c r="E170" s="238">
        <v>0</v>
      </c>
      <c r="F170" s="238">
        <v>0</v>
      </c>
      <c r="G170" s="9">
        <f t="shared" si="30"/>
        <v>0</v>
      </c>
    </row>
    <row r="171" spans="1:7" hidden="1" outlineLevel="1" x14ac:dyDescent="0.2">
      <c r="A171" s="15" t="s">
        <v>295</v>
      </c>
      <c r="B171" s="16" t="s">
        <v>296</v>
      </c>
      <c r="C171" s="238">
        <v>0</v>
      </c>
      <c r="D171" s="238">
        <v>0</v>
      </c>
      <c r="E171" s="238">
        <v>0</v>
      </c>
      <c r="F171" s="238">
        <v>0</v>
      </c>
      <c r="G171" s="9">
        <f t="shared" si="30"/>
        <v>0</v>
      </c>
    </row>
    <row r="172" spans="1:7" ht="25.5" outlineLevel="1" x14ac:dyDescent="0.2">
      <c r="A172" s="45" t="s">
        <v>297</v>
      </c>
      <c r="B172" s="46" t="s">
        <v>298</v>
      </c>
      <c r="C172" s="9">
        <v>4000000</v>
      </c>
      <c r="D172" s="9">
        <v>4000000</v>
      </c>
      <c r="E172" s="9">
        <v>2993785</v>
      </c>
      <c r="F172" s="9">
        <v>4000</v>
      </c>
      <c r="G172" s="9">
        <f t="shared" si="30"/>
        <v>-3996000</v>
      </c>
    </row>
    <row r="173" spans="1:7" ht="25.5" hidden="1" outlineLevel="1" x14ac:dyDescent="0.2">
      <c r="A173" s="15" t="s">
        <v>299</v>
      </c>
      <c r="B173" s="16" t="s">
        <v>300</v>
      </c>
      <c r="C173" s="238">
        <v>0</v>
      </c>
      <c r="D173" s="238">
        <v>0</v>
      </c>
      <c r="E173" s="238">
        <v>0</v>
      </c>
      <c r="F173" s="238">
        <v>0</v>
      </c>
      <c r="G173" s="9">
        <f t="shared" si="30"/>
        <v>0</v>
      </c>
    </row>
    <row r="174" spans="1:7" s="22" customFormat="1" ht="22.5" customHeight="1" collapsed="1" x14ac:dyDescent="0.2">
      <c r="A174" s="20" t="s">
        <v>301</v>
      </c>
      <c r="B174" s="21" t="s">
        <v>302</v>
      </c>
      <c r="C174" s="242">
        <f t="shared" ref="C174:D174" si="31">+C150</f>
        <v>4000000</v>
      </c>
      <c r="D174" s="242">
        <f t="shared" si="31"/>
        <v>4000000</v>
      </c>
      <c r="E174" s="242">
        <f t="shared" ref="E174:F174" si="32">+E150</f>
        <v>2993785</v>
      </c>
      <c r="F174" s="242">
        <f t="shared" si="32"/>
        <v>4000</v>
      </c>
      <c r="G174" s="9">
        <f t="shared" si="30"/>
        <v>-3996000</v>
      </c>
    </row>
    <row r="175" spans="1:7" hidden="1" outlineLevel="1" x14ac:dyDescent="0.2">
      <c r="A175" s="15" t="s">
        <v>303</v>
      </c>
      <c r="B175" s="16" t="s">
        <v>304</v>
      </c>
      <c r="C175" s="238">
        <v>0</v>
      </c>
      <c r="D175" s="238">
        <v>0</v>
      </c>
      <c r="E175" s="238">
        <v>0</v>
      </c>
      <c r="F175" s="238">
        <v>0</v>
      </c>
      <c r="G175" s="9">
        <f t="shared" si="30"/>
        <v>0</v>
      </c>
    </row>
    <row r="176" spans="1:7" hidden="1" outlineLevel="1" x14ac:dyDescent="0.2">
      <c r="A176" s="15" t="s">
        <v>305</v>
      </c>
      <c r="B176" s="16" t="s">
        <v>306</v>
      </c>
      <c r="C176" s="238">
        <v>0</v>
      </c>
      <c r="D176" s="238">
        <v>0</v>
      </c>
      <c r="E176" s="238">
        <v>0</v>
      </c>
      <c r="F176" s="238">
        <v>0</v>
      </c>
      <c r="G176" s="9">
        <f t="shared" si="30"/>
        <v>0</v>
      </c>
    </row>
    <row r="177" spans="1:7" hidden="1" outlineLevel="1" x14ac:dyDescent="0.2">
      <c r="A177" s="15" t="s">
        <v>307</v>
      </c>
      <c r="B177" s="16" t="s">
        <v>308</v>
      </c>
      <c r="C177" s="9">
        <v>5072000</v>
      </c>
      <c r="D177" s="9">
        <v>6081400</v>
      </c>
      <c r="E177" s="9">
        <v>6077923</v>
      </c>
      <c r="F177" s="9">
        <v>0</v>
      </c>
      <c r="G177" s="9">
        <f t="shared" si="30"/>
        <v>-6081400</v>
      </c>
    </row>
    <row r="178" spans="1:7" ht="25.5" hidden="1" outlineLevel="1" x14ac:dyDescent="0.2">
      <c r="A178" s="15" t="s">
        <v>309</v>
      </c>
      <c r="B178" s="16" t="s">
        <v>310</v>
      </c>
      <c r="C178" s="238">
        <v>0</v>
      </c>
      <c r="D178" s="238">
        <v>0</v>
      </c>
      <c r="E178" s="238">
        <v>0</v>
      </c>
      <c r="F178" s="238">
        <v>0</v>
      </c>
      <c r="G178" s="9">
        <f t="shared" si="30"/>
        <v>0</v>
      </c>
    </row>
    <row r="179" spans="1:7" ht="25.5" hidden="1" outlineLevel="1" x14ac:dyDescent="0.2">
      <c r="A179" s="15" t="s">
        <v>311</v>
      </c>
      <c r="B179" s="16" t="s">
        <v>312</v>
      </c>
      <c r="C179" s="238">
        <v>0</v>
      </c>
      <c r="D179" s="238">
        <v>0</v>
      </c>
      <c r="E179" s="238">
        <v>0</v>
      </c>
      <c r="F179" s="238">
        <v>0</v>
      </c>
      <c r="G179" s="9">
        <f t="shared" si="30"/>
        <v>0</v>
      </c>
    </row>
    <row r="180" spans="1:7" hidden="1" outlineLevel="1" x14ac:dyDescent="0.2">
      <c r="A180" s="15" t="s">
        <v>313</v>
      </c>
      <c r="B180" s="16" t="s">
        <v>314</v>
      </c>
      <c r="C180" s="238">
        <v>0</v>
      </c>
      <c r="D180" s="238">
        <v>0</v>
      </c>
      <c r="E180" s="238">
        <v>0</v>
      </c>
      <c r="F180" s="238">
        <v>0</v>
      </c>
      <c r="G180" s="9">
        <f t="shared" si="30"/>
        <v>0</v>
      </c>
    </row>
    <row r="181" spans="1:7" hidden="1" outlineLevel="1" x14ac:dyDescent="0.2">
      <c r="A181" s="15" t="s">
        <v>315</v>
      </c>
      <c r="B181" s="16" t="s">
        <v>316</v>
      </c>
      <c r="C181" s="238">
        <v>0</v>
      </c>
      <c r="D181" s="238">
        <v>0</v>
      </c>
      <c r="E181" s="238">
        <v>0</v>
      </c>
      <c r="F181" s="238">
        <v>0</v>
      </c>
      <c r="G181" s="9">
        <f t="shared" si="30"/>
        <v>0</v>
      </c>
    </row>
    <row r="182" spans="1:7" ht="25.5" hidden="1" outlineLevel="1" x14ac:dyDescent="0.2">
      <c r="A182" s="15" t="s">
        <v>317</v>
      </c>
      <c r="B182" s="16" t="s">
        <v>318</v>
      </c>
      <c r="C182" s="238">
        <v>0</v>
      </c>
      <c r="D182" s="238">
        <v>0</v>
      </c>
      <c r="E182" s="238">
        <v>0</v>
      </c>
      <c r="F182" s="238">
        <v>0</v>
      </c>
      <c r="G182" s="9">
        <f t="shared" si="30"/>
        <v>0</v>
      </c>
    </row>
    <row r="183" spans="1:7" hidden="1" outlineLevel="1" x14ac:dyDescent="0.2">
      <c r="A183" s="15" t="s">
        <v>319</v>
      </c>
      <c r="B183" s="16" t="s">
        <v>320</v>
      </c>
      <c r="C183" s="238">
        <v>0</v>
      </c>
      <c r="D183" s="238">
        <v>0</v>
      </c>
      <c r="E183" s="238">
        <v>0</v>
      </c>
      <c r="F183" s="238">
        <v>0</v>
      </c>
      <c r="G183" s="9">
        <f t="shared" si="30"/>
        <v>0</v>
      </c>
    </row>
    <row r="184" spans="1:7" hidden="1" outlineLevel="1" x14ac:dyDescent="0.2">
      <c r="A184" s="15" t="s">
        <v>321</v>
      </c>
      <c r="B184" s="16" t="s">
        <v>322</v>
      </c>
      <c r="C184" s="238">
        <v>0</v>
      </c>
      <c r="D184" s="238">
        <v>0</v>
      </c>
      <c r="E184" s="238">
        <v>0</v>
      </c>
      <c r="F184" s="238">
        <v>0</v>
      </c>
      <c r="G184" s="9">
        <f t="shared" si="30"/>
        <v>0</v>
      </c>
    </row>
    <row r="185" spans="1:7" hidden="1" outlineLevel="1" x14ac:dyDescent="0.2">
      <c r="A185" s="15" t="s">
        <v>323</v>
      </c>
      <c r="B185" s="16" t="s">
        <v>324</v>
      </c>
      <c r="C185" s="238">
        <v>0</v>
      </c>
      <c r="D185" s="238">
        <v>0</v>
      </c>
      <c r="E185" s="238">
        <v>0</v>
      </c>
      <c r="F185" s="238">
        <v>0</v>
      </c>
      <c r="G185" s="9">
        <f t="shared" si="30"/>
        <v>0</v>
      </c>
    </row>
    <row r="186" spans="1:7" hidden="1" outlineLevel="1" x14ac:dyDescent="0.2">
      <c r="A186" s="15" t="s">
        <v>325</v>
      </c>
      <c r="B186" s="16" t="s">
        <v>326</v>
      </c>
      <c r="C186" s="238">
        <v>0</v>
      </c>
      <c r="D186" s="238">
        <v>0</v>
      </c>
      <c r="E186" s="238">
        <v>0</v>
      </c>
      <c r="F186" s="238">
        <v>0</v>
      </c>
      <c r="G186" s="9">
        <f t="shared" si="30"/>
        <v>0</v>
      </c>
    </row>
    <row r="187" spans="1:7" hidden="1" outlineLevel="1" x14ac:dyDescent="0.2">
      <c r="A187" s="15" t="s">
        <v>327</v>
      </c>
      <c r="B187" s="16" t="s">
        <v>328</v>
      </c>
      <c r="C187" s="238">
        <v>0</v>
      </c>
      <c r="D187" s="238">
        <v>0</v>
      </c>
      <c r="E187" s="238">
        <v>0</v>
      </c>
      <c r="F187" s="238">
        <v>0</v>
      </c>
      <c r="G187" s="9">
        <f t="shared" si="30"/>
        <v>0</v>
      </c>
    </row>
    <row r="188" spans="1:7" hidden="1" outlineLevel="1" x14ac:dyDescent="0.2">
      <c r="A188" s="15" t="s">
        <v>329</v>
      </c>
      <c r="B188" s="16" t="s">
        <v>330</v>
      </c>
      <c r="C188" s="238">
        <v>0</v>
      </c>
      <c r="D188" s="238">
        <v>0</v>
      </c>
      <c r="E188" s="238">
        <v>0</v>
      </c>
      <c r="F188" s="238">
        <v>0</v>
      </c>
      <c r="G188" s="9">
        <f t="shared" si="30"/>
        <v>0</v>
      </c>
    </row>
    <row r="189" spans="1:7" hidden="1" outlineLevel="1" x14ac:dyDescent="0.2">
      <c r="A189" s="15" t="s">
        <v>331</v>
      </c>
      <c r="B189" s="16" t="s">
        <v>332</v>
      </c>
      <c r="C189" s="238">
        <v>0</v>
      </c>
      <c r="D189" s="238">
        <v>0</v>
      </c>
      <c r="E189" s="238">
        <v>0</v>
      </c>
      <c r="F189" s="238">
        <v>0</v>
      </c>
      <c r="G189" s="9">
        <f t="shared" si="30"/>
        <v>0</v>
      </c>
    </row>
    <row r="190" spans="1:7" ht="25.5" hidden="1" outlineLevel="1" x14ac:dyDescent="0.2">
      <c r="A190" s="15" t="s">
        <v>333</v>
      </c>
      <c r="B190" s="16" t="s">
        <v>334</v>
      </c>
      <c r="C190" s="238">
        <v>0</v>
      </c>
      <c r="D190" s="238">
        <v>0</v>
      </c>
      <c r="E190" s="238">
        <v>0</v>
      </c>
      <c r="F190" s="238">
        <v>0</v>
      </c>
      <c r="G190" s="9">
        <f t="shared" si="30"/>
        <v>0</v>
      </c>
    </row>
    <row r="191" spans="1:7" hidden="1" outlineLevel="1" x14ac:dyDescent="0.2">
      <c r="A191" s="15" t="s">
        <v>335</v>
      </c>
      <c r="B191" s="16" t="s">
        <v>336</v>
      </c>
      <c r="C191" s="238">
        <v>0</v>
      </c>
      <c r="D191" s="238">
        <v>0</v>
      </c>
      <c r="E191" s="238">
        <v>0</v>
      </c>
      <c r="F191" s="238">
        <v>0</v>
      </c>
      <c r="G191" s="9">
        <f t="shared" si="30"/>
        <v>0</v>
      </c>
    </row>
    <row r="192" spans="1:7" hidden="1" outlineLevel="1" x14ac:dyDescent="0.2">
      <c r="A192" s="15" t="s">
        <v>337</v>
      </c>
      <c r="B192" s="16" t="s">
        <v>338</v>
      </c>
      <c r="C192" s="238">
        <v>0</v>
      </c>
      <c r="D192" s="238">
        <v>0</v>
      </c>
      <c r="E192" s="238">
        <v>0</v>
      </c>
      <c r="F192" s="238">
        <v>0</v>
      </c>
      <c r="G192" s="9">
        <f t="shared" si="30"/>
        <v>0</v>
      </c>
    </row>
    <row r="193" spans="1:7" ht="25.5" hidden="1" outlineLevel="1" x14ac:dyDescent="0.2">
      <c r="A193" s="15" t="s">
        <v>339</v>
      </c>
      <c r="B193" s="16" t="s">
        <v>340</v>
      </c>
      <c r="C193" s="238">
        <v>0</v>
      </c>
      <c r="D193" s="238">
        <v>0</v>
      </c>
      <c r="E193" s="238">
        <v>0</v>
      </c>
      <c r="F193" s="238">
        <v>0</v>
      </c>
      <c r="G193" s="9">
        <f t="shared" si="30"/>
        <v>0</v>
      </c>
    </row>
    <row r="194" spans="1:7" hidden="1" outlineLevel="1" x14ac:dyDescent="0.2">
      <c r="A194" s="15" t="s">
        <v>341</v>
      </c>
      <c r="B194" s="16" t="s">
        <v>342</v>
      </c>
      <c r="C194" s="238">
        <v>0</v>
      </c>
      <c r="D194" s="238">
        <v>0</v>
      </c>
      <c r="E194" s="238">
        <v>0</v>
      </c>
      <c r="F194" s="238">
        <v>0</v>
      </c>
      <c r="G194" s="9">
        <f t="shared" si="30"/>
        <v>0</v>
      </c>
    </row>
    <row r="195" spans="1:7" hidden="1" outlineLevel="1" x14ac:dyDescent="0.2">
      <c r="A195" s="15" t="s">
        <v>343</v>
      </c>
      <c r="B195" s="16" t="s">
        <v>344</v>
      </c>
      <c r="C195" s="238">
        <v>0</v>
      </c>
      <c r="D195" s="238">
        <v>0</v>
      </c>
      <c r="E195" s="238">
        <v>0</v>
      </c>
      <c r="F195" s="238">
        <v>0</v>
      </c>
      <c r="G195" s="9">
        <f t="shared" si="30"/>
        <v>0</v>
      </c>
    </row>
    <row r="196" spans="1:7" hidden="1" outlineLevel="1" x14ac:dyDescent="0.2">
      <c r="A196" s="15" t="s">
        <v>345</v>
      </c>
      <c r="B196" s="16" t="s">
        <v>346</v>
      </c>
      <c r="C196" s="238">
        <v>0</v>
      </c>
      <c r="D196" s="238">
        <v>0</v>
      </c>
      <c r="E196" s="238">
        <v>0</v>
      </c>
      <c r="F196" s="238">
        <v>0</v>
      </c>
      <c r="G196" s="9">
        <f t="shared" si="30"/>
        <v>0</v>
      </c>
    </row>
    <row r="197" spans="1:7" hidden="1" outlineLevel="1" x14ac:dyDescent="0.2">
      <c r="A197" s="15" t="s">
        <v>347</v>
      </c>
      <c r="B197" s="16" t="s">
        <v>348</v>
      </c>
      <c r="C197" s="238">
        <v>0</v>
      </c>
      <c r="D197" s="238">
        <v>0</v>
      </c>
      <c r="E197" s="238">
        <v>0</v>
      </c>
      <c r="F197" s="238">
        <v>0</v>
      </c>
      <c r="G197" s="9">
        <f t="shared" si="30"/>
        <v>0</v>
      </c>
    </row>
    <row r="198" spans="1:7" hidden="1" outlineLevel="1" x14ac:dyDescent="0.2">
      <c r="A198" s="15" t="s">
        <v>349</v>
      </c>
      <c r="B198" s="16" t="s">
        <v>350</v>
      </c>
      <c r="C198" s="238">
        <v>0</v>
      </c>
      <c r="D198" s="238">
        <v>0</v>
      </c>
      <c r="E198" s="238">
        <v>0</v>
      </c>
      <c r="F198" s="238">
        <v>0</v>
      </c>
      <c r="G198" s="9">
        <f t="shared" si="30"/>
        <v>0</v>
      </c>
    </row>
    <row r="199" spans="1:7" hidden="1" outlineLevel="1" x14ac:dyDescent="0.2">
      <c r="A199" s="15" t="s">
        <v>351</v>
      </c>
      <c r="B199" s="16" t="s">
        <v>352</v>
      </c>
      <c r="C199" s="238">
        <v>0</v>
      </c>
      <c r="D199" s="238">
        <v>0</v>
      </c>
      <c r="E199" s="238">
        <v>0</v>
      </c>
      <c r="F199" s="238">
        <v>0</v>
      </c>
      <c r="G199" s="9">
        <f t="shared" ref="G199:G262" si="33">F199-D199</f>
        <v>0</v>
      </c>
    </row>
    <row r="200" spans="1:7" hidden="1" outlineLevel="1" x14ac:dyDescent="0.2">
      <c r="A200" s="15" t="s">
        <v>353</v>
      </c>
      <c r="B200" s="16" t="s">
        <v>354</v>
      </c>
      <c r="C200" s="238">
        <v>0</v>
      </c>
      <c r="D200" s="238">
        <v>0</v>
      </c>
      <c r="E200" s="238">
        <v>0</v>
      </c>
      <c r="F200" s="238">
        <v>0</v>
      </c>
      <c r="G200" s="9">
        <f t="shared" si="33"/>
        <v>0</v>
      </c>
    </row>
    <row r="201" spans="1:7" outlineLevel="1" x14ac:dyDescent="0.2">
      <c r="A201" s="45" t="s">
        <v>355</v>
      </c>
      <c r="B201" s="46" t="s">
        <v>356</v>
      </c>
      <c r="C201" s="244">
        <f t="shared" ref="C201:D201" si="34">C202+C203+C204+C205+C207+C206+C208+C209+C210+C211</f>
        <v>10000000</v>
      </c>
      <c r="D201" s="244">
        <f t="shared" si="34"/>
        <v>10000000</v>
      </c>
      <c r="E201" s="244">
        <f t="shared" ref="E201:F201" si="35">E202+E203+E204+E205+E207+E206+E208+E209+E210+E211</f>
        <v>6300901</v>
      </c>
      <c r="F201" s="244">
        <f t="shared" si="35"/>
        <v>13720</v>
      </c>
      <c r="G201" s="9">
        <f t="shared" si="33"/>
        <v>-9986280</v>
      </c>
    </row>
    <row r="202" spans="1:7" hidden="1" outlineLevel="1" x14ac:dyDescent="0.2">
      <c r="A202" s="15" t="s">
        <v>357</v>
      </c>
      <c r="B202" s="16" t="s">
        <v>358</v>
      </c>
      <c r="C202" s="238">
        <v>0</v>
      </c>
      <c r="D202" s="238">
        <v>0</v>
      </c>
      <c r="E202" s="238">
        <v>0</v>
      </c>
      <c r="F202" s="238">
        <v>0</v>
      </c>
      <c r="G202" s="9">
        <f t="shared" si="33"/>
        <v>0</v>
      </c>
    </row>
    <row r="203" spans="1:7" hidden="1" outlineLevel="1" x14ac:dyDescent="0.2">
      <c r="A203" s="15" t="s">
        <v>359</v>
      </c>
      <c r="B203" s="16" t="s">
        <v>360</v>
      </c>
      <c r="C203" s="238">
        <v>0</v>
      </c>
      <c r="D203" s="238">
        <v>0</v>
      </c>
      <c r="E203" s="238">
        <v>0</v>
      </c>
      <c r="F203" s="238">
        <v>0</v>
      </c>
      <c r="G203" s="9">
        <f t="shared" si="33"/>
        <v>0</v>
      </c>
    </row>
    <row r="204" spans="1:7" ht="25.5" hidden="1" outlineLevel="1" x14ac:dyDescent="0.2">
      <c r="A204" s="15" t="s">
        <v>361</v>
      </c>
      <c r="B204" s="16" t="s">
        <v>362</v>
      </c>
      <c r="C204" s="238">
        <v>0</v>
      </c>
      <c r="D204" s="238">
        <v>0</v>
      </c>
      <c r="E204" s="238">
        <v>0</v>
      </c>
      <c r="F204" s="238">
        <v>0</v>
      </c>
      <c r="G204" s="9">
        <f t="shared" si="33"/>
        <v>0</v>
      </c>
    </row>
    <row r="205" spans="1:7" hidden="1" outlineLevel="1" x14ac:dyDescent="0.2">
      <c r="A205" s="15" t="s">
        <v>363</v>
      </c>
      <c r="B205" s="16" t="s">
        <v>364</v>
      </c>
      <c r="C205" s="238">
        <v>0</v>
      </c>
      <c r="D205" s="238">
        <v>0</v>
      </c>
      <c r="E205" s="238">
        <v>0</v>
      </c>
      <c r="F205" s="238">
        <v>0</v>
      </c>
      <c r="G205" s="9">
        <f t="shared" si="33"/>
        <v>0</v>
      </c>
    </row>
    <row r="206" spans="1:7" hidden="1" outlineLevel="1" x14ac:dyDescent="0.2">
      <c r="A206" s="15" t="s">
        <v>365</v>
      </c>
      <c r="B206" s="16" t="s">
        <v>366</v>
      </c>
      <c r="C206" s="238">
        <v>0</v>
      </c>
      <c r="D206" s="238">
        <v>0</v>
      </c>
      <c r="E206" s="238">
        <v>0</v>
      </c>
      <c r="F206" s="238">
        <v>0</v>
      </c>
      <c r="G206" s="9">
        <f t="shared" si="33"/>
        <v>0</v>
      </c>
    </row>
    <row r="207" spans="1:7" hidden="1" outlineLevel="1" x14ac:dyDescent="0.2">
      <c r="A207" s="15" t="s">
        <v>367</v>
      </c>
      <c r="B207" s="16" t="s">
        <v>368</v>
      </c>
      <c r="C207" s="238">
        <v>0</v>
      </c>
      <c r="D207" s="238">
        <v>0</v>
      </c>
      <c r="E207" s="238">
        <v>0</v>
      </c>
      <c r="F207" s="238">
        <v>0</v>
      </c>
      <c r="G207" s="9">
        <f t="shared" si="33"/>
        <v>0</v>
      </c>
    </row>
    <row r="208" spans="1:7" outlineLevel="1" x14ac:dyDescent="0.2">
      <c r="A208" s="45" t="s">
        <v>369</v>
      </c>
      <c r="B208" s="46" t="s">
        <v>370</v>
      </c>
      <c r="C208" s="238">
        <v>10000000</v>
      </c>
      <c r="D208" s="238">
        <v>10000000</v>
      </c>
      <c r="E208" s="238">
        <v>6300901</v>
      </c>
      <c r="F208" s="238">
        <v>13720</v>
      </c>
      <c r="G208" s="9">
        <f t="shared" si="33"/>
        <v>-9986280</v>
      </c>
    </row>
    <row r="209" spans="1:7" hidden="1" outlineLevel="1" x14ac:dyDescent="0.2">
      <c r="A209" s="15" t="s">
        <v>371</v>
      </c>
      <c r="B209" s="16" t="s">
        <v>372</v>
      </c>
      <c r="C209" s="238">
        <v>0</v>
      </c>
      <c r="D209" s="238">
        <v>0</v>
      </c>
      <c r="E209" s="238">
        <v>0</v>
      </c>
      <c r="F209" s="238">
        <v>0</v>
      </c>
      <c r="G209" s="9">
        <f t="shared" si="33"/>
        <v>0</v>
      </c>
    </row>
    <row r="210" spans="1:7" hidden="1" outlineLevel="1" x14ac:dyDescent="0.2">
      <c r="A210" s="15" t="s">
        <v>373</v>
      </c>
      <c r="B210" s="16" t="s">
        <v>374</v>
      </c>
      <c r="C210" s="238">
        <v>0</v>
      </c>
      <c r="D210" s="238">
        <v>0</v>
      </c>
      <c r="E210" s="238">
        <v>0</v>
      </c>
      <c r="F210" s="238">
        <v>0</v>
      </c>
      <c r="G210" s="9">
        <f t="shared" si="33"/>
        <v>0</v>
      </c>
    </row>
    <row r="211" spans="1:7" hidden="1" outlineLevel="1" x14ac:dyDescent="0.2">
      <c r="A211" s="15" t="s">
        <v>375</v>
      </c>
      <c r="B211" s="16" t="s">
        <v>376</v>
      </c>
      <c r="C211" s="238">
        <v>0</v>
      </c>
      <c r="D211" s="238">
        <v>0</v>
      </c>
      <c r="E211" s="238">
        <v>0</v>
      </c>
      <c r="F211" s="238">
        <v>0</v>
      </c>
      <c r="G211" s="9">
        <f t="shared" si="33"/>
        <v>0</v>
      </c>
    </row>
    <row r="212" spans="1:7" ht="25.5" hidden="1" outlineLevel="1" x14ac:dyDescent="0.2">
      <c r="A212" s="15" t="s">
        <v>377</v>
      </c>
      <c r="B212" s="16" t="s">
        <v>378</v>
      </c>
      <c r="C212" s="238">
        <v>0</v>
      </c>
      <c r="D212" s="238">
        <v>0</v>
      </c>
      <c r="E212" s="238">
        <v>0</v>
      </c>
      <c r="F212" s="238">
        <v>0</v>
      </c>
      <c r="G212" s="9">
        <f t="shared" si="33"/>
        <v>0</v>
      </c>
    </row>
    <row r="213" spans="1:7" ht="25.5" hidden="1" outlineLevel="1" x14ac:dyDescent="0.2">
      <c r="A213" s="15" t="s">
        <v>379</v>
      </c>
      <c r="B213" s="16" t="s">
        <v>380</v>
      </c>
      <c r="C213" s="238">
        <v>0</v>
      </c>
      <c r="D213" s="238">
        <v>0</v>
      </c>
      <c r="E213" s="238">
        <v>0</v>
      </c>
      <c r="F213" s="238">
        <v>0</v>
      </c>
      <c r="G213" s="9">
        <f t="shared" si="33"/>
        <v>0</v>
      </c>
    </row>
    <row r="214" spans="1:7" ht="25.5" hidden="1" outlineLevel="1" x14ac:dyDescent="0.2">
      <c r="A214" s="15" t="s">
        <v>381</v>
      </c>
      <c r="B214" s="16" t="s">
        <v>382</v>
      </c>
      <c r="C214" s="238">
        <v>0</v>
      </c>
      <c r="D214" s="238">
        <v>0</v>
      </c>
      <c r="E214" s="238">
        <v>0</v>
      </c>
      <c r="F214" s="238">
        <v>0</v>
      </c>
      <c r="G214" s="9">
        <f t="shared" si="33"/>
        <v>0</v>
      </c>
    </row>
    <row r="215" spans="1:7" hidden="1" outlineLevel="1" x14ac:dyDescent="0.2">
      <c r="A215" s="15" t="s">
        <v>383</v>
      </c>
      <c r="B215" s="16" t="s">
        <v>384</v>
      </c>
      <c r="C215" s="238">
        <v>0</v>
      </c>
      <c r="D215" s="238">
        <v>0</v>
      </c>
      <c r="E215" s="238">
        <v>0</v>
      </c>
      <c r="F215" s="238">
        <v>0</v>
      </c>
      <c r="G215" s="9">
        <f t="shared" si="33"/>
        <v>0</v>
      </c>
    </row>
    <row r="216" spans="1:7" hidden="1" outlineLevel="1" x14ac:dyDescent="0.2">
      <c r="A216" s="15" t="s">
        <v>385</v>
      </c>
      <c r="B216" s="16" t="s">
        <v>386</v>
      </c>
      <c r="C216" s="238">
        <v>0</v>
      </c>
      <c r="D216" s="238">
        <v>0</v>
      </c>
      <c r="E216" s="238">
        <v>0</v>
      </c>
      <c r="F216" s="238">
        <v>0</v>
      </c>
      <c r="G216" s="9">
        <f t="shared" si="33"/>
        <v>0</v>
      </c>
    </row>
    <row r="217" spans="1:7" hidden="1" outlineLevel="1" x14ac:dyDescent="0.2">
      <c r="A217" s="15" t="s">
        <v>387</v>
      </c>
      <c r="B217" s="16" t="s">
        <v>388</v>
      </c>
      <c r="C217" s="238">
        <v>0</v>
      </c>
      <c r="D217" s="238">
        <v>0</v>
      </c>
      <c r="E217" s="238">
        <v>0</v>
      </c>
      <c r="F217" s="238">
        <v>0</v>
      </c>
      <c r="G217" s="9">
        <f t="shared" si="33"/>
        <v>0</v>
      </c>
    </row>
    <row r="218" spans="1:7" hidden="1" outlineLevel="1" x14ac:dyDescent="0.2">
      <c r="A218" s="15" t="s">
        <v>389</v>
      </c>
      <c r="B218" s="16" t="s">
        <v>390</v>
      </c>
      <c r="C218" s="238">
        <v>0</v>
      </c>
      <c r="D218" s="238">
        <v>0</v>
      </c>
      <c r="E218" s="238">
        <v>0</v>
      </c>
      <c r="F218" s="238">
        <v>0</v>
      </c>
      <c r="G218" s="9">
        <f t="shared" si="33"/>
        <v>0</v>
      </c>
    </row>
    <row r="219" spans="1:7" hidden="1" outlineLevel="1" x14ac:dyDescent="0.2">
      <c r="A219" s="15" t="s">
        <v>391</v>
      </c>
      <c r="B219" s="16" t="s">
        <v>392</v>
      </c>
      <c r="C219" s="238">
        <v>0</v>
      </c>
      <c r="D219" s="238">
        <v>0</v>
      </c>
      <c r="E219" s="238">
        <v>0</v>
      </c>
      <c r="F219" s="238">
        <v>0</v>
      </c>
      <c r="G219" s="9">
        <f t="shared" si="33"/>
        <v>0</v>
      </c>
    </row>
    <row r="220" spans="1:7" hidden="1" outlineLevel="1" x14ac:dyDescent="0.2">
      <c r="A220" s="15" t="s">
        <v>393</v>
      </c>
      <c r="B220" s="16" t="s">
        <v>394</v>
      </c>
      <c r="C220" s="238">
        <v>0</v>
      </c>
      <c r="D220" s="238">
        <v>0</v>
      </c>
      <c r="E220" s="238">
        <v>0</v>
      </c>
      <c r="F220" s="238">
        <v>0</v>
      </c>
      <c r="G220" s="9">
        <f t="shared" si="33"/>
        <v>0</v>
      </c>
    </row>
    <row r="221" spans="1:7" hidden="1" outlineLevel="1" x14ac:dyDescent="0.2">
      <c r="A221" s="15" t="s">
        <v>395</v>
      </c>
      <c r="B221" s="16" t="s">
        <v>396</v>
      </c>
      <c r="C221" s="238">
        <v>0</v>
      </c>
      <c r="D221" s="238">
        <v>0</v>
      </c>
      <c r="E221" s="238">
        <v>0</v>
      </c>
      <c r="F221" s="238">
        <v>0</v>
      </c>
      <c r="G221" s="9">
        <f t="shared" si="33"/>
        <v>0</v>
      </c>
    </row>
    <row r="222" spans="1:7" hidden="1" outlineLevel="1" x14ac:dyDescent="0.2">
      <c r="A222" s="15" t="s">
        <v>397</v>
      </c>
      <c r="B222" s="16" t="s">
        <v>398</v>
      </c>
      <c r="C222" s="238">
        <v>0</v>
      </c>
      <c r="D222" s="238">
        <v>0</v>
      </c>
      <c r="E222" s="238">
        <v>0</v>
      </c>
      <c r="F222" s="238">
        <v>0</v>
      </c>
      <c r="G222" s="9">
        <f t="shared" si="33"/>
        <v>0</v>
      </c>
    </row>
    <row r="223" spans="1:7" hidden="1" outlineLevel="1" x14ac:dyDescent="0.2">
      <c r="A223" s="15" t="s">
        <v>399</v>
      </c>
      <c r="B223" s="16" t="s">
        <v>400</v>
      </c>
      <c r="C223" s="238">
        <v>0</v>
      </c>
      <c r="D223" s="238">
        <v>0</v>
      </c>
      <c r="E223" s="238">
        <v>0</v>
      </c>
      <c r="F223" s="238">
        <v>0</v>
      </c>
      <c r="G223" s="9">
        <f t="shared" si="33"/>
        <v>0</v>
      </c>
    </row>
    <row r="224" spans="1:7" hidden="1" outlineLevel="1" x14ac:dyDescent="0.2">
      <c r="A224" s="15" t="s">
        <v>401</v>
      </c>
      <c r="B224" s="16" t="s">
        <v>402</v>
      </c>
      <c r="C224" s="238">
        <v>0</v>
      </c>
      <c r="D224" s="238">
        <v>0</v>
      </c>
      <c r="E224" s="238">
        <v>0</v>
      </c>
      <c r="F224" s="238">
        <v>0</v>
      </c>
      <c r="G224" s="9">
        <f t="shared" si="33"/>
        <v>0</v>
      </c>
    </row>
    <row r="225" spans="1:7" hidden="1" outlineLevel="1" x14ac:dyDescent="0.2">
      <c r="A225" s="15" t="s">
        <v>403</v>
      </c>
      <c r="B225" s="16" t="s">
        <v>404</v>
      </c>
      <c r="C225" s="238">
        <v>0</v>
      </c>
      <c r="D225" s="238">
        <v>0</v>
      </c>
      <c r="E225" s="238">
        <v>0</v>
      </c>
      <c r="F225" s="238">
        <v>0</v>
      </c>
      <c r="G225" s="9">
        <f t="shared" si="33"/>
        <v>0</v>
      </c>
    </row>
    <row r="226" spans="1:7" hidden="1" outlineLevel="1" x14ac:dyDescent="0.2">
      <c r="A226" s="15" t="s">
        <v>405</v>
      </c>
      <c r="B226" s="16" t="s">
        <v>406</v>
      </c>
      <c r="C226" s="238">
        <v>0</v>
      </c>
      <c r="D226" s="238">
        <v>0</v>
      </c>
      <c r="E226" s="238">
        <v>0</v>
      </c>
      <c r="F226" s="238">
        <v>0</v>
      </c>
      <c r="G226" s="9">
        <f t="shared" si="33"/>
        <v>0</v>
      </c>
    </row>
    <row r="227" spans="1:7" hidden="1" outlineLevel="1" x14ac:dyDescent="0.2">
      <c r="A227" s="15" t="s">
        <v>407</v>
      </c>
      <c r="B227" s="16" t="s">
        <v>408</v>
      </c>
      <c r="C227" s="238">
        <v>0</v>
      </c>
      <c r="D227" s="238">
        <v>0</v>
      </c>
      <c r="E227" s="238">
        <v>0</v>
      </c>
      <c r="F227" s="238">
        <v>0</v>
      </c>
      <c r="G227" s="9">
        <f t="shared" si="33"/>
        <v>0</v>
      </c>
    </row>
    <row r="228" spans="1:7" s="24" customFormat="1" outlineLevel="1" x14ac:dyDescent="0.2">
      <c r="A228" s="28" t="s">
        <v>409</v>
      </c>
      <c r="B228" s="29" t="s">
        <v>1019</v>
      </c>
      <c r="C228" s="246">
        <f t="shared" ref="C228:D228" si="36">+C230+C236</f>
        <v>700000</v>
      </c>
      <c r="D228" s="246">
        <f t="shared" si="36"/>
        <v>700000</v>
      </c>
      <c r="E228" s="246">
        <f t="shared" ref="E228:F228" si="37">+E230+E236</f>
        <v>4775700</v>
      </c>
      <c r="F228" s="246">
        <f t="shared" si="37"/>
        <v>880</v>
      </c>
      <c r="G228" s="9">
        <f t="shared" si="33"/>
        <v>-699120</v>
      </c>
    </row>
    <row r="229" spans="1:7" hidden="1" outlineLevel="1" x14ac:dyDescent="0.2">
      <c r="A229" s="15" t="s">
        <v>411</v>
      </c>
      <c r="B229" s="16" t="s">
        <v>412</v>
      </c>
      <c r="C229" s="238">
        <v>0</v>
      </c>
      <c r="D229" s="238">
        <v>0</v>
      </c>
      <c r="E229" s="238">
        <v>0</v>
      </c>
      <c r="F229" s="238">
        <v>0</v>
      </c>
      <c r="G229" s="9">
        <f t="shared" si="33"/>
        <v>0</v>
      </c>
    </row>
    <row r="230" spans="1:7" outlineLevel="1" x14ac:dyDescent="0.2">
      <c r="A230" s="45" t="s">
        <v>413</v>
      </c>
      <c r="B230" s="46" t="s">
        <v>903</v>
      </c>
      <c r="C230" s="238">
        <v>0</v>
      </c>
      <c r="D230" s="238">
        <v>0</v>
      </c>
      <c r="E230" s="238">
        <v>180000</v>
      </c>
      <c r="F230" s="238">
        <v>180</v>
      </c>
      <c r="G230" s="9">
        <f t="shared" si="33"/>
        <v>180</v>
      </c>
    </row>
    <row r="231" spans="1:7" hidden="1" outlineLevel="1" x14ac:dyDescent="0.2">
      <c r="A231" s="15" t="s">
        <v>415</v>
      </c>
      <c r="B231" s="16" t="s">
        <v>416</v>
      </c>
      <c r="C231" s="238">
        <v>0</v>
      </c>
      <c r="D231" s="238">
        <v>0</v>
      </c>
      <c r="E231" s="238">
        <v>0</v>
      </c>
      <c r="F231" s="238">
        <v>0</v>
      </c>
      <c r="G231" s="9">
        <f t="shared" si="33"/>
        <v>0</v>
      </c>
    </row>
    <row r="232" spans="1:7" hidden="1" outlineLevel="1" x14ac:dyDescent="0.2">
      <c r="A232" s="15" t="s">
        <v>417</v>
      </c>
      <c r="B232" s="16" t="s">
        <v>418</v>
      </c>
      <c r="C232" s="238">
        <v>0</v>
      </c>
      <c r="D232" s="238">
        <v>0</v>
      </c>
      <c r="E232" s="238">
        <v>0</v>
      </c>
      <c r="F232" s="238">
        <v>0</v>
      </c>
      <c r="G232" s="9">
        <f t="shared" si="33"/>
        <v>0</v>
      </c>
    </row>
    <row r="233" spans="1:7" hidden="1" outlineLevel="1" x14ac:dyDescent="0.2">
      <c r="A233" s="15" t="s">
        <v>419</v>
      </c>
      <c r="B233" s="16" t="s">
        <v>420</v>
      </c>
      <c r="C233" s="238">
        <v>0</v>
      </c>
      <c r="D233" s="238">
        <v>0</v>
      </c>
      <c r="E233" s="238">
        <v>0</v>
      </c>
      <c r="F233" s="238">
        <v>0</v>
      </c>
      <c r="G233" s="9">
        <f t="shared" si="33"/>
        <v>0</v>
      </c>
    </row>
    <row r="234" spans="1:7" hidden="1" outlineLevel="1" x14ac:dyDescent="0.2">
      <c r="A234" s="15" t="s">
        <v>421</v>
      </c>
      <c r="B234" s="16" t="s">
        <v>1004</v>
      </c>
      <c r="C234" s="238">
        <v>0</v>
      </c>
      <c r="D234" s="238">
        <v>0</v>
      </c>
      <c r="E234" s="238">
        <v>0</v>
      </c>
      <c r="F234" s="238">
        <v>0</v>
      </c>
      <c r="G234" s="9">
        <f t="shared" si="33"/>
        <v>0</v>
      </c>
    </row>
    <row r="235" spans="1:7" hidden="1" outlineLevel="1" x14ac:dyDescent="0.2">
      <c r="A235" s="15" t="s">
        <v>423</v>
      </c>
      <c r="B235" s="16" t="s">
        <v>1005</v>
      </c>
      <c r="C235" s="238">
        <v>0</v>
      </c>
      <c r="D235" s="238">
        <v>0</v>
      </c>
      <c r="E235" s="238">
        <v>0</v>
      </c>
      <c r="F235" s="238">
        <v>0</v>
      </c>
      <c r="G235" s="9">
        <f t="shared" si="33"/>
        <v>0</v>
      </c>
    </row>
    <row r="236" spans="1:7" outlineLevel="1" x14ac:dyDescent="0.2">
      <c r="A236" s="45" t="s">
        <v>425</v>
      </c>
      <c r="B236" s="46" t="s">
        <v>1006</v>
      </c>
      <c r="C236" s="9">
        <v>700000</v>
      </c>
      <c r="D236" s="9">
        <v>700000</v>
      </c>
      <c r="E236" s="9">
        <v>4595700</v>
      </c>
      <c r="F236" s="9">
        <v>700</v>
      </c>
      <c r="G236" s="9">
        <f t="shared" si="33"/>
        <v>-699300</v>
      </c>
    </row>
    <row r="237" spans="1:7" hidden="1" outlineLevel="1" x14ac:dyDescent="0.2">
      <c r="A237" s="15" t="s">
        <v>426</v>
      </c>
      <c r="B237" s="16" t="s">
        <v>1007</v>
      </c>
      <c r="C237" s="238">
        <v>0</v>
      </c>
      <c r="D237" s="238">
        <v>0</v>
      </c>
      <c r="E237" s="238">
        <v>0</v>
      </c>
      <c r="F237" s="238">
        <v>0</v>
      </c>
      <c r="G237" s="9">
        <f t="shared" si="33"/>
        <v>0</v>
      </c>
    </row>
    <row r="238" spans="1:7" hidden="1" outlineLevel="1" x14ac:dyDescent="0.2">
      <c r="A238" s="15" t="s">
        <v>428</v>
      </c>
      <c r="B238" s="16" t="s">
        <v>1008</v>
      </c>
      <c r="C238" s="238">
        <v>0</v>
      </c>
      <c r="D238" s="238">
        <v>0</v>
      </c>
      <c r="E238" s="238">
        <v>0</v>
      </c>
      <c r="F238" s="238">
        <v>0</v>
      </c>
      <c r="G238" s="9">
        <f t="shared" si="33"/>
        <v>0</v>
      </c>
    </row>
    <row r="239" spans="1:7" hidden="1" outlineLevel="1" x14ac:dyDescent="0.2">
      <c r="A239" s="15" t="s">
        <v>430</v>
      </c>
      <c r="B239" s="16" t="s">
        <v>1009</v>
      </c>
      <c r="C239" s="238">
        <v>0</v>
      </c>
      <c r="D239" s="238">
        <v>0</v>
      </c>
      <c r="E239" s="238">
        <v>0</v>
      </c>
      <c r="F239" s="238">
        <v>0</v>
      </c>
      <c r="G239" s="9">
        <f t="shared" si="33"/>
        <v>0</v>
      </c>
    </row>
    <row r="240" spans="1:7" outlineLevel="1" x14ac:dyDescent="0.2">
      <c r="A240" s="45" t="s">
        <v>432</v>
      </c>
      <c r="B240" s="46" t="s">
        <v>1003</v>
      </c>
      <c r="C240" s="302">
        <v>119436102</v>
      </c>
      <c r="D240" s="302">
        <v>29671102</v>
      </c>
      <c r="E240" s="309">
        <v>3538792</v>
      </c>
      <c r="F240" s="302">
        <f>18127-1200</f>
        <v>16927</v>
      </c>
      <c r="G240" s="9">
        <f t="shared" si="33"/>
        <v>-29654175</v>
      </c>
    </row>
    <row r="241" spans="1:7" s="22" customFormat="1" ht="25.5" x14ac:dyDescent="0.2">
      <c r="A241" s="20" t="s">
        <v>433</v>
      </c>
      <c r="B241" s="21" t="s">
        <v>434</v>
      </c>
      <c r="C241" s="242">
        <f>+C201+C228+C240+C177+C234+C231</f>
        <v>135208102</v>
      </c>
      <c r="D241" s="242">
        <f>+D201+D228+D240+D177+D234+D231</f>
        <v>46452502</v>
      </c>
      <c r="E241" s="242">
        <f>+E201+E228+E240+E177+E234+E231</f>
        <v>20693316</v>
      </c>
      <c r="F241" s="242">
        <f>+F201+F228+F240+F177+F234+F231</f>
        <v>31527</v>
      </c>
      <c r="G241" s="242">
        <f>+G201+G228+G240+G177+G234+G231</f>
        <v>-46420975</v>
      </c>
    </row>
    <row r="242" spans="1:7" x14ac:dyDescent="0.2">
      <c r="A242" s="15" t="s">
        <v>435</v>
      </c>
      <c r="B242" s="16" t="s">
        <v>436</v>
      </c>
      <c r="C242" s="9">
        <v>2000000</v>
      </c>
      <c r="D242" s="9">
        <v>2000000</v>
      </c>
      <c r="E242" s="9">
        <v>300000</v>
      </c>
      <c r="F242" s="9">
        <v>2000</v>
      </c>
      <c r="G242" s="9">
        <f t="shared" si="33"/>
        <v>-1998000</v>
      </c>
    </row>
    <row r="243" spans="1:7" x14ac:dyDescent="0.2">
      <c r="A243" s="45" t="s">
        <v>437</v>
      </c>
      <c r="B243" s="46" t="s">
        <v>438</v>
      </c>
      <c r="C243" s="9">
        <v>2000000</v>
      </c>
      <c r="D243" s="9">
        <v>2000000</v>
      </c>
      <c r="E243" s="9">
        <v>0</v>
      </c>
      <c r="F243" s="9">
        <v>2000</v>
      </c>
      <c r="G243" s="9">
        <f t="shared" si="33"/>
        <v>-1998000</v>
      </c>
    </row>
    <row r="244" spans="1:7" hidden="1" x14ac:dyDescent="0.2">
      <c r="A244" s="15" t="s">
        <v>439</v>
      </c>
      <c r="B244" s="16" t="s">
        <v>440</v>
      </c>
      <c r="C244" s="238">
        <v>0</v>
      </c>
      <c r="D244" s="238">
        <v>0</v>
      </c>
      <c r="E244" s="238">
        <v>0</v>
      </c>
      <c r="F244" s="238">
        <v>0</v>
      </c>
      <c r="G244" s="9">
        <f t="shared" si="33"/>
        <v>0</v>
      </c>
    </row>
    <row r="245" spans="1:7" hidden="1" x14ac:dyDescent="0.2">
      <c r="A245" s="15" t="s">
        <v>441</v>
      </c>
      <c r="B245" s="16" t="s">
        <v>442</v>
      </c>
      <c r="C245" s="238">
        <v>0</v>
      </c>
      <c r="D245" s="238">
        <v>0</v>
      </c>
      <c r="E245" s="238">
        <v>0</v>
      </c>
      <c r="F245" s="238">
        <v>0</v>
      </c>
      <c r="G245" s="9">
        <f t="shared" si="33"/>
        <v>0</v>
      </c>
    </row>
    <row r="246" spans="1:7" x14ac:dyDescent="0.2">
      <c r="A246" s="45" t="s">
        <v>443</v>
      </c>
      <c r="B246" s="46" t="s">
        <v>444</v>
      </c>
      <c r="C246" s="9">
        <v>2200000</v>
      </c>
      <c r="D246" s="9">
        <v>2200000</v>
      </c>
      <c r="E246" s="9">
        <v>2526721</v>
      </c>
      <c r="F246" s="9">
        <v>3000</v>
      </c>
      <c r="G246" s="9">
        <f t="shared" si="33"/>
        <v>-2197000</v>
      </c>
    </row>
    <row r="247" spans="1:7" hidden="1" x14ac:dyDescent="0.2">
      <c r="A247" s="15" t="s">
        <v>445</v>
      </c>
      <c r="B247" s="16" t="s">
        <v>446</v>
      </c>
      <c r="C247" s="238">
        <v>0</v>
      </c>
      <c r="D247" s="238">
        <v>0</v>
      </c>
      <c r="E247" s="238">
        <v>0</v>
      </c>
      <c r="F247" s="238">
        <v>0</v>
      </c>
      <c r="G247" s="9">
        <f t="shared" si="33"/>
        <v>0</v>
      </c>
    </row>
    <row r="248" spans="1:7" hidden="1" x14ac:dyDescent="0.2">
      <c r="A248" s="15" t="s">
        <v>447</v>
      </c>
      <c r="B248" s="16" t="s">
        <v>448</v>
      </c>
      <c r="C248" s="238">
        <v>0</v>
      </c>
      <c r="D248" s="238">
        <v>0</v>
      </c>
      <c r="E248" s="238">
        <v>0</v>
      </c>
      <c r="F248" s="238">
        <v>0</v>
      </c>
      <c r="G248" s="9">
        <f t="shared" si="33"/>
        <v>0</v>
      </c>
    </row>
    <row r="249" spans="1:7" x14ac:dyDescent="0.2">
      <c r="A249" s="45" t="s">
        <v>449</v>
      </c>
      <c r="B249" s="46" t="s">
        <v>450</v>
      </c>
      <c r="C249" s="9">
        <v>833000</v>
      </c>
      <c r="D249" s="9">
        <v>833000</v>
      </c>
      <c r="E249" s="9">
        <v>483426</v>
      </c>
      <c r="F249" s="9">
        <v>1448</v>
      </c>
      <c r="G249" s="9">
        <f t="shared" si="33"/>
        <v>-831552</v>
      </c>
    </row>
    <row r="250" spans="1:7" s="22" customFormat="1" ht="22.5" customHeight="1" x14ac:dyDescent="0.2">
      <c r="A250" s="20" t="s">
        <v>451</v>
      </c>
      <c r="B250" s="185" t="s">
        <v>452</v>
      </c>
      <c r="C250" s="242">
        <f t="shared" ref="C250:D250" si="38">SUBTOTAL(9,C242:C249)</f>
        <v>7033000</v>
      </c>
      <c r="D250" s="242">
        <f t="shared" si="38"/>
        <v>7033000</v>
      </c>
      <c r="E250" s="242">
        <f t="shared" ref="E250:G250" si="39">SUBTOTAL(9,E242:E249)</f>
        <v>3310147</v>
      </c>
      <c r="F250" s="242">
        <f t="shared" si="39"/>
        <v>8448</v>
      </c>
      <c r="G250" s="242">
        <f t="shared" si="39"/>
        <v>-7024552</v>
      </c>
    </row>
    <row r="251" spans="1:7" x14ac:dyDescent="0.2">
      <c r="A251" s="45" t="s">
        <v>453</v>
      </c>
      <c r="B251" s="46" t="s">
        <v>454</v>
      </c>
      <c r="C251" s="238">
        <v>0</v>
      </c>
      <c r="D251" s="238">
        <v>70000000</v>
      </c>
      <c r="E251" s="238">
        <v>53807530</v>
      </c>
      <c r="F251" s="238">
        <v>19745</v>
      </c>
      <c r="G251" s="9">
        <f t="shared" si="33"/>
        <v>-69980255</v>
      </c>
    </row>
    <row r="252" spans="1:7" hidden="1" x14ac:dyDescent="0.2">
      <c r="A252" s="15" t="s">
        <v>455</v>
      </c>
      <c r="B252" s="16" t="s">
        <v>456</v>
      </c>
      <c r="C252" s="238">
        <v>0</v>
      </c>
      <c r="D252" s="238">
        <v>0</v>
      </c>
      <c r="E252" s="238">
        <v>0</v>
      </c>
      <c r="F252" s="238">
        <v>0</v>
      </c>
      <c r="G252" s="9">
        <f t="shared" si="33"/>
        <v>0</v>
      </c>
    </row>
    <row r="253" spans="1:7" hidden="1" x14ac:dyDescent="0.2">
      <c r="A253" s="15" t="s">
        <v>457</v>
      </c>
      <c r="B253" s="16" t="s">
        <v>458</v>
      </c>
      <c r="C253" s="238">
        <v>0</v>
      </c>
      <c r="D253" s="238">
        <v>0</v>
      </c>
      <c r="E253" s="238">
        <v>0</v>
      </c>
      <c r="F253" s="238">
        <v>0</v>
      </c>
      <c r="G253" s="9">
        <f t="shared" si="33"/>
        <v>0</v>
      </c>
    </row>
    <row r="254" spans="1:7" x14ac:dyDescent="0.2">
      <c r="A254" s="45" t="s">
        <v>459</v>
      </c>
      <c r="B254" s="46" t="s">
        <v>460</v>
      </c>
      <c r="C254" s="238">
        <v>0</v>
      </c>
      <c r="D254" s="238">
        <v>19000000</v>
      </c>
      <c r="E254" s="238">
        <v>14413284</v>
      </c>
      <c r="F254" s="238">
        <v>5331</v>
      </c>
      <c r="G254" s="9">
        <f t="shared" si="33"/>
        <v>-18994669</v>
      </c>
    </row>
    <row r="255" spans="1:7" s="22" customFormat="1" ht="22.5" customHeight="1" x14ac:dyDescent="0.2">
      <c r="A255" s="20" t="s">
        <v>461</v>
      </c>
      <c r="B255" s="185" t="s">
        <v>462</v>
      </c>
      <c r="C255" s="242">
        <f t="shared" ref="C255:D255" si="40">SUBTOTAL(9,C251:C254)</f>
        <v>0</v>
      </c>
      <c r="D255" s="242">
        <f t="shared" si="40"/>
        <v>89000000</v>
      </c>
      <c r="E255" s="242">
        <f t="shared" ref="E255:F255" si="41">SUBTOTAL(9,E251:E254)</f>
        <v>68220814</v>
      </c>
      <c r="F255" s="242">
        <f t="shared" si="41"/>
        <v>25076</v>
      </c>
      <c r="G255" s="9">
        <f t="shared" si="33"/>
        <v>-88974924</v>
      </c>
    </row>
    <row r="256" spans="1:7" ht="25.5" hidden="1" outlineLevel="1" x14ac:dyDescent="0.2">
      <c r="A256" s="15" t="s">
        <v>463</v>
      </c>
      <c r="B256" s="16" t="s">
        <v>464</v>
      </c>
      <c r="C256" s="238">
        <v>0</v>
      </c>
      <c r="D256" s="238">
        <v>0</v>
      </c>
      <c r="E256" s="238">
        <v>0</v>
      </c>
      <c r="F256" s="238">
        <v>0</v>
      </c>
      <c r="G256" s="9">
        <f t="shared" si="33"/>
        <v>0</v>
      </c>
    </row>
    <row r="257" spans="1:7" ht="25.5" hidden="1" outlineLevel="1" x14ac:dyDescent="0.2">
      <c r="A257" s="15" t="s">
        <v>465</v>
      </c>
      <c r="B257" s="16" t="s">
        <v>466</v>
      </c>
      <c r="C257" s="238">
        <v>0</v>
      </c>
      <c r="D257" s="238">
        <v>0</v>
      </c>
      <c r="E257" s="238">
        <v>0</v>
      </c>
      <c r="F257" s="238">
        <v>0</v>
      </c>
      <c r="G257" s="9">
        <f t="shared" si="33"/>
        <v>0</v>
      </c>
    </row>
    <row r="258" spans="1:7" hidden="1" outlineLevel="1" x14ac:dyDescent="0.2">
      <c r="A258" s="15" t="s">
        <v>467</v>
      </c>
      <c r="B258" s="16" t="s">
        <v>468</v>
      </c>
      <c r="C258" s="238">
        <v>0</v>
      </c>
      <c r="D258" s="238">
        <v>0</v>
      </c>
      <c r="E258" s="238">
        <v>0</v>
      </c>
      <c r="F258" s="238">
        <v>0</v>
      </c>
      <c r="G258" s="9">
        <f t="shared" si="33"/>
        <v>0</v>
      </c>
    </row>
    <row r="259" spans="1:7" hidden="1" outlineLevel="1" x14ac:dyDescent="0.2">
      <c r="A259" s="15" t="s">
        <v>469</v>
      </c>
      <c r="B259" s="16" t="s">
        <v>470</v>
      </c>
      <c r="C259" s="238">
        <v>0</v>
      </c>
      <c r="D259" s="238">
        <v>0</v>
      </c>
      <c r="E259" s="238">
        <v>0</v>
      </c>
      <c r="F259" s="238">
        <v>0</v>
      </c>
      <c r="G259" s="9">
        <f t="shared" si="33"/>
        <v>0</v>
      </c>
    </row>
    <row r="260" spans="1:7" hidden="1" outlineLevel="1" x14ac:dyDescent="0.2">
      <c r="A260" s="15" t="s">
        <v>471</v>
      </c>
      <c r="B260" s="16" t="s">
        <v>472</v>
      </c>
      <c r="C260" s="238">
        <v>0</v>
      </c>
      <c r="D260" s="238">
        <v>0</v>
      </c>
      <c r="E260" s="238">
        <v>0</v>
      </c>
      <c r="F260" s="238">
        <v>0</v>
      </c>
      <c r="G260" s="9">
        <f t="shared" si="33"/>
        <v>0</v>
      </c>
    </row>
    <row r="261" spans="1:7" hidden="1" outlineLevel="1" x14ac:dyDescent="0.2">
      <c r="A261" s="15" t="s">
        <v>473</v>
      </c>
      <c r="B261" s="16" t="s">
        <v>474</v>
      </c>
      <c r="C261" s="238">
        <v>0</v>
      </c>
      <c r="D261" s="238">
        <v>0</v>
      </c>
      <c r="E261" s="238">
        <v>0</v>
      </c>
      <c r="F261" s="238">
        <v>0</v>
      </c>
      <c r="G261" s="9">
        <f t="shared" si="33"/>
        <v>0</v>
      </c>
    </row>
    <row r="262" spans="1:7" hidden="1" outlineLevel="1" x14ac:dyDescent="0.2">
      <c r="A262" s="15" t="s">
        <v>475</v>
      </c>
      <c r="B262" s="16" t="s">
        <v>476</v>
      </c>
      <c r="C262" s="238">
        <v>0</v>
      </c>
      <c r="D262" s="238">
        <v>0</v>
      </c>
      <c r="E262" s="238">
        <v>0</v>
      </c>
      <c r="F262" s="238">
        <v>0</v>
      </c>
      <c r="G262" s="9">
        <f t="shared" si="33"/>
        <v>0</v>
      </c>
    </row>
    <row r="263" spans="1:7" hidden="1" outlineLevel="1" x14ac:dyDescent="0.2">
      <c r="A263" s="15" t="s">
        <v>477</v>
      </c>
      <c r="B263" s="16" t="s">
        <v>478</v>
      </c>
      <c r="C263" s="238">
        <v>0</v>
      </c>
      <c r="D263" s="238">
        <v>0</v>
      </c>
      <c r="E263" s="238">
        <v>0</v>
      </c>
      <c r="F263" s="238">
        <v>0</v>
      </c>
      <c r="G263" s="9">
        <f t="shared" ref="G263:G326" si="42">F263-D263</f>
        <v>0</v>
      </c>
    </row>
    <row r="264" spans="1:7" hidden="1" outlineLevel="1" x14ac:dyDescent="0.2">
      <c r="A264" s="15" t="s">
        <v>479</v>
      </c>
      <c r="B264" s="16" t="s">
        <v>480</v>
      </c>
      <c r="C264" s="238">
        <v>0</v>
      </c>
      <c r="D264" s="238">
        <v>0</v>
      </c>
      <c r="E264" s="238">
        <v>0</v>
      </c>
      <c r="F264" s="238">
        <v>0</v>
      </c>
      <c r="G264" s="9">
        <f t="shared" si="42"/>
        <v>0</v>
      </c>
    </row>
    <row r="265" spans="1:7" hidden="1" outlineLevel="1" x14ac:dyDescent="0.2">
      <c r="A265" s="15" t="s">
        <v>481</v>
      </c>
      <c r="B265" s="16" t="s">
        <v>482</v>
      </c>
      <c r="C265" s="238">
        <v>0</v>
      </c>
      <c r="D265" s="238">
        <v>0</v>
      </c>
      <c r="E265" s="238">
        <v>0</v>
      </c>
      <c r="F265" s="238">
        <v>0</v>
      </c>
      <c r="G265" s="9">
        <f t="shared" si="42"/>
        <v>0</v>
      </c>
    </row>
    <row r="266" spans="1:7" hidden="1" outlineLevel="1" x14ac:dyDescent="0.2">
      <c r="A266" s="15" t="s">
        <v>483</v>
      </c>
      <c r="B266" s="16" t="s">
        <v>484</v>
      </c>
      <c r="C266" s="238">
        <v>0</v>
      </c>
      <c r="D266" s="238">
        <v>0</v>
      </c>
      <c r="E266" s="238">
        <v>0</v>
      </c>
      <c r="F266" s="238">
        <v>0</v>
      </c>
      <c r="G266" s="9">
        <f t="shared" si="42"/>
        <v>0</v>
      </c>
    </row>
    <row r="267" spans="1:7" hidden="1" outlineLevel="1" x14ac:dyDescent="0.2">
      <c r="A267" s="15" t="s">
        <v>485</v>
      </c>
      <c r="B267" s="16" t="s">
        <v>486</v>
      </c>
      <c r="C267" s="238">
        <v>0</v>
      </c>
      <c r="D267" s="238">
        <v>0</v>
      </c>
      <c r="E267" s="238">
        <v>0</v>
      </c>
      <c r="F267" s="238">
        <v>0</v>
      </c>
      <c r="G267" s="9">
        <f t="shared" si="42"/>
        <v>0</v>
      </c>
    </row>
    <row r="268" spans="1:7" ht="25.5" hidden="1" outlineLevel="1" x14ac:dyDescent="0.2">
      <c r="A268" s="15" t="s">
        <v>487</v>
      </c>
      <c r="B268" s="16" t="s">
        <v>488</v>
      </c>
      <c r="C268" s="238">
        <v>0</v>
      </c>
      <c r="D268" s="238">
        <v>0</v>
      </c>
      <c r="E268" s="238">
        <v>0</v>
      </c>
      <c r="F268" s="238">
        <v>0</v>
      </c>
      <c r="G268" s="9">
        <f t="shared" si="42"/>
        <v>0</v>
      </c>
    </row>
    <row r="269" spans="1:7" hidden="1" outlineLevel="1" x14ac:dyDescent="0.2">
      <c r="A269" s="15" t="s">
        <v>489</v>
      </c>
      <c r="B269" s="16" t="s">
        <v>490</v>
      </c>
      <c r="C269" s="238">
        <v>0</v>
      </c>
      <c r="D269" s="238">
        <v>0</v>
      </c>
      <c r="E269" s="238">
        <v>0</v>
      </c>
      <c r="F269" s="238">
        <v>0</v>
      </c>
      <c r="G269" s="9">
        <f t="shared" si="42"/>
        <v>0</v>
      </c>
    </row>
    <row r="270" spans="1:7" hidden="1" outlineLevel="1" x14ac:dyDescent="0.2">
      <c r="A270" s="15" t="s">
        <v>491</v>
      </c>
      <c r="B270" s="16" t="s">
        <v>492</v>
      </c>
      <c r="C270" s="238">
        <v>0</v>
      </c>
      <c r="D270" s="238">
        <v>0</v>
      </c>
      <c r="E270" s="238">
        <v>0</v>
      </c>
      <c r="F270" s="238">
        <v>0</v>
      </c>
      <c r="G270" s="9">
        <f t="shared" si="42"/>
        <v>0</v>
      </c>
    </row>
    <row r="271" spans="1:7" hidden="1" outlineLevel="1" x14ac:dyDescent="0.2">
      <c r="A271" s="15" t="s">
        <v>493</v>
      </c>
      <c r="B271" s="16" t="s">
        <v>494</v>
      </c>
      <c r="C271" s="238">
        <v>0</v>
      </c>
      <c r="D271" s="238">
        <v>0</v>
      </c>
      <c r="E271" s="238">
        <v>0</v>
      </c>
      <c r="F271" s="238">
        <v>0</v>
      </c>
      <c r="G271" s="9">
        <f t="shared" si="42"/>
        <v>0</v>
      </c>
    </row>
    <row r="272" spans="1:7" hidden="1" outlineLevel="1" x14ac:dyDescent="0.2">
      <c r="A272" s="15" t="s">
        <v>495</v>
      </c>
      <c r="B272" s="16" t="s">
        <v>496</v>
      </c>
      <c r="C272" s="238">
        <v>0</v>
      </c>
      <c r="D272" s="238">
        <v>0</v>
      </c>
      <c r="E272" s="238">
        <v>0</v>
      </c>
      <c r="F272" s="238">
        <v>0</v>
      </c>
      <c r="G272" s="9">
        <f t="shared" si="42"/>
        <v>0</v>
      </c>
    </row>
    <row r="273" spans="1:7" hidden="1" outlineLevel="1" x14ac:dyDescent="0.2">
      <c r="A273" s="15" t="s">
        <v>497</v>
      </c>
      <c r="B273" s="16" t="s">
        <v>498</v>
      </c>
      <c r="C273" s="238">
        <v>0</v>
      </c>
      <c r="D273" s="238">
        <v>0</v>
      </c>
      <c r="E273" s="238">
        <v>0</v>
      </c>
      <c r="F273" s="238">
        <v>0</v>
      </c>
      <c r="G273" s="9">
        <f t="shared" si="42"/>
        <v>0</v>
      </c>
    </row>
    <row r="274" spans="1:7" hidden="1" outlineLevel="1" x14ac:dyDescent="0.2">
      <c r="A274" s="15" t="s">
        <v>499</v>
      </c>
      <c r="B274" s="16" t="s">
        <v>500</v>
      </c>
      <c r="C274" s="238">
        <v>0</v>
      </c>
      <c r="D274" s="238">
        <v>0</v>
      </c>
      <c r="E274" s="238">
        <v>0</v>
      </c>
      <c r="F274" s="238">
        <v>0</v>
      </c>
      <c r="G274" s="9">
        <f t="shared" si="42"/>
        <v>0</v>
      </c>
    </row>
    <row r="275" spans="1:7" hidden="1" outlineLevel="1" x14ac:dyDescent="0.2">
      <c r="A275" s="15" t="s">
        <v>501</v>
      </c>
      <c r="B275" s="16" t="s">
        <v>502</v>
      </c>
      <c r="C275" s="238">
        <v>0</v>
      </c>
      <c r="D275" s="238">
        <v>0</v>
      </c>
      <c r="E275" s="238">
        <v>0</v>
      </c>
      <c r="F275" s="238">
        <v>0</v>
      </c>
      <c r="G275" s="9">
        <f t="shared" si="42"/>
        <v>0</v>
      </c>
    </row>
    <row r="276" spans="1:7" hidden="1" outlineLevel="1" x14ac:dyDescent="0.2">
      <c r="A276" s="15" t="s">
        <v>503</v>
      </c>
      <c r="B276" s="16" t="s">
        <v>504</v>
      </c>
      <c r="C276" s="238">
        <v>0</v>
      </c>
      <c r="D276" s="238">
        <v>0</v>
      </c>
      <c r="E276" s="238">
        <v>0</v>
      </c>
      <c r="F276" s="238">
        <v>0</v>
      </c>
      <c r="G276" s="9">
        <f t="shared" si="42"/>
        <v>0</v>
      </c>
    </row>
    <row r="277" spans="1:7" hidden="1" outlineLevel="1" x14ac:dyDescent="0.2">
      <c r="A277" s="15" t="s">
        <v>505</v>
      </c>
      <c r="B277" s="16" t="s">
        <v>506</v>
      </c>
      <c r="C277" s="238">
        <v>0</v>
      </c>
      <c r="D277" s="238">
        <v>0</v>
      </c>
      <c r="E277" s="238">
        <v>0</v>
      </c>
      <c r="F277" s="238">
        <v>0</v>
      </c>
      <c r="G277" s="9">
        <f t="shared" si="42"/>
        <v>0</v>
      </c>
    </row>
    <row r="278" spans="1:7" hidden="1" outlineLevel="1" x14ac:dyDescent="0.2">
      <c r="A278" s="15" t="s">
        <v>507</v>
      </c>
      <c r="B278" s="16" t="s">
        <v>508</v>
      </c>
      <c r="C278" s="238">
        <v>0</v>
      </c>
      <c r="D278" s="238">
        <v>0</v>
      </c>
      <c r="E278" s="238">
        <v>0</v>
      </c>
      <c r="F278" s="238">
        <v>0</v>
      </c>
      <c r="G278" s="9">
        <f t="shared" si="42"/>
        <v>0</v>
      </c>
    </row>
    <row r="279" spans="1:7" hidden="1" outlineLevel="1" x14ac:dyDescent="0.2">
      <c r="A279" s="15" t="s">
        <v>509</v>
      </c>
      <c r="B279" s="16" t="s">
        <v>510</v>
      </c>
      <c r="C279" s="238">
        <v>0</v>
      </c>
      <c r="D279" s="238">
        <v>0</v>
      </c>
      <c r="E279" s="238">
        <f>E282</f>
        <v>60690164</v>
      </c>
      <c r="F279" s="238">
        <v>0</v>
      </c>
      <c r="G279" s="9">
        <f t="shared" si="42"/>
        <v>0</v>
      </c>
    </row>
    <row r="280" spans="1:7" hidden="1" outlineLevel="1" x14ac:dyDescent="0.2">
      <c r="A280" s="15" t="s">
        <v>511</v>
      </c>
      <c r="B280" s="16" t="s">
        <v>512</v>
      </c>
      <c r="C280" s="238">
        <v>0</v>
      </c>
      <c r="D280" s="238">
        <v>0</v>
      </c>
      <c r="E280" s="238">
        <v>0</v>
      </c>
      <c r="F280" s="238">
        <v>0</v>
      </c>
      <c r="G280" s="9">
        <f t="shared" si="42"/>
        <v>0</v>
      </c>
    </row>
    <row r="281" spans="1:7" hidden="1" outlineLevel="1" x14ac:dyDescent="0.2">
      <c r="A281" s="15" t="s">
        <v>513</v>
      </c>
      <c r="B281" s="16" t="s">
        <v>514</v>
      </c>
      <c r="C281" s="238">
        <v>0</v>
      </c>
      <c r="D281" s="238">
        <v>0</v>
      </c>
      <c r="E281" s="238">
        <v>0</v>
      </c>
      <c r="F281" s="238">
        <v>0</v>
      </c>
      <c r="G281" s="9">
        <f t="shared" si="42"/>
        <v>0</v>
      </c>
    </row>
    <row r="282" spans="1:7" hidden="1" outlineLevel="1" x14ac:dyDescent="0.2">
      <c r="A282" s="15" t="s">
        <v>515</v>
      </c>
      <c r="B282" s="16" t="s">
        <v>516</v>
      </c>
      <c r="C282" s="238">
        <v>0</v>
      </c>
      <c r="D282" s="238">
        <v>0</v>
      </c>
      <c r="E282" s="238">
        <v>60690164</v>
      </c>
      <c r="F282" s="238">
        <v>0</v>
      </c>
      <c r="G282" s="9">
        <f t="shared" si="42"/>
        <v>0</v>
      </c>
    </row>
    <row r="283" spans="1:7" hidden="1" outlineLevel="1" x14ac:dyDescent="0.2">
      <c r="A283" s="15" t="s">
        <v>517</v>
      </c>
      <c r="B283" s="16" t="s">
        <v>518</v>
      </c>
      <c r="C283" s="238">
        <v>0</v>
      </c>
      <c r="D283" s="238">
        <v>0</v>
      </c>
      <c r="E283" s="238">
        <v>0</v>
      </c>
      <c r="F283" s="238">
        <v>0</v>
      </c>
      <c r="G283" s="9">
        <f t="shared" si="42"/>
        <v>0</v>
      </c>
    </row>
    <row r="284" spans="1:7" hidden="1" outlineLevel="1" x14ac:dyDescent="0.2">
      <c r="A284" s="15" t="s">
        <v>519</v>
      </c>
      <c r="B284" s="16" t="s">
        <v>520</v>
      </c>
      <c r="C284" s="238">
        <v>0</v>
      </c>
      <c r="D284" s="238">
        <v>0</v>
      </c>
      <c r="E284" s="238">
        <v>0</v>
      </c>
      <c r="F284" s="238">
        <v>0</v>
      </c>
      <c r="G284" s="9">
        <f t="shared" si="42"/>
        <v>0</v>
      </c>
    </row>
    <row r="285" spans="1:7" hidden="1" outlineLevel="1" x14ac:dyDescent="0.2">
      <c r="A285" s="15" t="s">
        <v>521</v>
      </c>
      <c r="B285" s="16" t="s">
        <v>522</v>
      </c>
      <c r="C285" s="238">
        <v>0</v>
      </c>
      <c r="D285" s="238">
        <v>0</v>
      </c>
      <c r="E285" s="238">
        <v>0</v>
      </c>
      <c r="F285" s="238">
        <v>0</v>
      </c>
      <c r="G285" s="9">
        <f t="shared" si="42"/>
        <v>0</v>
      </c>
    </row>
    <row r="286" spans="1:7" hidden="1" outlineLevel="1" x14ac:dyDescent="0.2">
      <c r="A286" s="15" t="s">
        <v>523</v>
      </c>
      <c r="B286" s="16" t="s">
        <v>524</v>
      </c>
      <c r="C286" s="238">
        <v>0</v>
      </c>
      <c r="D286" s="238">
        <v>0</v>
      </c>
      <c r="E286" s="238">
        <v>0</v>
      </c>
      <c r="F286" s="238">
        <v>0</v>
      </c>
      <c r="G286" s="9">
        <f t="shared" si="42"/>
        <v>0</v>
      </c>
    </row>
    <row r="287" spans="1:7" hidden="1" outlineLevel="1" x14ac:dyDescent="0.2">
      <c r="A287" s="15" t="s">
        <v>525</v>
      </c>
      <c r="B287" s="16" t="s">
        <v>526</v>
      </c>
      <c r="C287" s="238">
        <v>0</v>
      </c>
      <c r="D287" s="238">
        <v>0</v>
      </c>
      <c r="E287" s="238">
        <v>0</v>
      </c>
      <c r="F287" s="238">
        <v>0</v>
      </c>
      <c r="G287" s="9">
        <f t="shared" si="42"/>
        <v>0</v>
      </c>
    </row>
    <row r="288" spans="1:7" hidden="1" outlineLevel="1" x14ac:dyDescent="0.2">
      <c r="A288" s="15" t="s">
        <v>527</v>
      </c>
      <c r="B288" s="16" t="s">
        <v>528</v>
      </c>
      <c r="C288" s="238">
        <v>0</v>
      </c>
      <c r="D288" s="238">
        <v>0</v>
      </c>
      <c r="E288" s="238">
        <v>0</v>
      </c>
      <c r="F288" s="238">
        <v>0</v>
      </c>
      <c r="G288" s="9">
        <f t="shared" si="42"/>
        <v>0</v>
      </c>
    </row>
    <row r="289" spans="1:7" hidden="1" outlineLevel="1" x14ac:dyDescent="0.2">
      <c r="A289" s="15" t="s">
        <v>529</v>
      </c>
      <c r="B289" s="16" t="s">
        <v>530</v>
      </c>
      <c r="C289" s="238">
        <v>0</v>
      </c>
      <c r="D289" s="238">
        <v>0</v>
      </c>
      <c r="E289" s="238">
        <v>0</v>
      </c>
      <c r="F289" s="238">
        <v>0</v>
      </c>
      <c r="G289" s="9">
        <f t="shared" si="42"/>
        <v>0</v>
      </c>
    </row>
    <row r="290" spans="1:7" ht="25.5" hidden="1" outlineLevel="1" x14ac:dyDescent="0.2">
      <c r="A290" s="15" t="s">
        <v>531</v>
      </c>
      <c r="B290" s="16" t="s">
        <v>532</v>
      </c>
      <c r="C290" s="238">
        <v>0</v>
      </c>
      <c r="D290" s="238">
        <v>0</v>
      </c>
      <c r="E290" s="238">
        <v>0</v>
      </c>
      <c r="F290" s="238">
        <v>0</v>
      </c>
      <c r="G290" s="9">
        <f t="shared" si="42"/>
        <v>0</v>
      </c>
    </row>
    <row r="291" spans="1:7" ht="25.5" hidden="1" outlineLevel="1" x14ac:dyDescent="0.2">
      <c r="A291" s="15" t="s">
        <v>533</v>
      </c>
      <c r="B291" s="16" t="s">
        <v>534</v>
      </c>
      <c r="C291" s="238">
        <v>0</v>
      </c>
      <c r="D291" s="238">
        <v>0</v>
      </c>
      <c r="E291" s="238">
        <v>0</v>
      </c>
      <c r="F291" s="238">
        <v>0</v>
      </c>
      <c r="G291" s="9">
        <f t="shared" si="42"/>
        <v>0</v>
      </c>
    </row>
    <row r="292" spans="1:7" ht="25.5" hidden="1" outlineLevel="1" x14ac:dyDescent="0.2">
      <c r="A292" s="15" t="s">
        <v>535</v>
      </c>
      <c r="B292" s="16" t="s">
        <v>536</v>
      </c>
      <c r="C292" s="238">
        <v>0</v>
      </c>
      <c r="D292" s="238">
        <v>0</v>
      </c>
      <c r="E292" s="238">
        <v>0</v>
      </c>
      <c r="F292" s="238">
        <v>0</v>
      </c>
      <c r="G292" s="9">
        <f t="shared" si="42"/>
        <v>0</v>
      </c>
    </row>
    <row r="293" spans="1:7" hidden="1" outlineLevel="1" x14ac:dyDescent="0.2">
      <c r="A293" s="15" t="s">
        <v>537</v>
      </c>
      <c r="B293" s="16" t="s">
        <v>538</v>
      </c>
      <c r="C293" s="238">
        <v>0</v>
      </c>
      <c r="D293" s="238">
        <v>0</v>
      </c>
      <c r="E293" s="238">
        <v>0</v>
      </c>
      <c r="F293" s="238">
        <v>0</v>
      </c>
      <c r="G293" s="9">
        <f t="shared" si="42"/>
        <v>0</v>
      </c>
    </row>
    <row r="294" spans="1:7" hidden="1" outlineLevel="1" x14ac:dyDescent="0.2">
      <c r="A294" s="15" t="s">
        <v>539</v>
      </c>
      <c r="B294" s="16" t="s">
        <v>540</v>
      </c>
      <c r="C294" s="238">
        <v>0</v>
      </c>
      <c r="D294" s="238">
        <v>0</v>
      </c>
      <c r="E294" s="238">
        <v>0</v>
      </c>
      <c r="F294" s="238">
        <v>0</v>
      </c>
      <c r="G294" s="9">
        <f t="shared" si="42"/>
        <v>0</v>
      </c>
    </row>
    <row r="295" spans="1:7" hidden="1" outlineLevel="1" x14ac:dyDescent="0.2">
      <c r="A295" s="15" t="s">
        <v>541</v>
      </c>
      <c r="B295" s="16" t="s">
        <v>542</v>
      </c>
      <c r="C295" s="238">
        <v>0</v>
      </c>
      <c r="D295" s="238">
        <v>0</v>
      </c>
      <c r="E295" s="238">
        <v>0</v>
      </c>
      <c r="F295" s="238">
        <v>0</v>
      </c>
      <c r="G295" s="9">
        <f t="shared" si="42"/>
        <v>0</v>
      </c>
    </row>
    <row r="296" spans="1:7" hidden="1" outlineLevel="1" x14ac:dyDescent="0.2">
      <c r="A296" s="15" t="s">
        <v>543</v>
      </c>
      <c r="B296" s="16" t="s">
        <v>544</v>
      </c>
      <c r="C296" s="238">
        <v>0</v>
      </c>
      <c r="D296" s="238">
        <v>0</v>
      </c>
      <c r="E296" s="238">
        <v>0</v>
      </c>
      <c r="F296" s="238">
        <v>0</v>
      </c>
      <c r="G296" s="9">
        <f t="shared" si="42"/>
        <v>0</v>
      </c>
    </row>
    <row r="297" spans="1:7" hidden="1" outlineLevel="1" x14ac:dyDescent="0.2">
      <c r="A297" s="15" t="s">
        <v>545</v>
      </c>
      <c r="B297" s="16" t="s">
        <v>546</v>
      </c>
      <c r="C297" s="238">
        <v>0</v>
      </c>
      <c r="D297" s="238">
        <v>0</v>
      </c>
      <c r="E297" s="238">
        <v>0</v>
      </c>
      <c r="F297" s="238">
        <v>0</v>
      </c>
      <c r="G297" s="9">
        <f t="shared" si="42"/>
        <v>0</v>
      </c>
    </row>
    <row r="298" spans="1:7" hidden="1" outlineLevel="1" x14ac:dyDescent="0.2">
      <c r="A298" s="15" t="s">
        <v>547</v>
      </c>
      <c r="B298" s="16" t="s">
        <v>548</v>
      </c>
      <c r="C298" s="238">
        <v>0</v>
      </c>
      <c r="D298" s="238">
        <v>0</v>
      </c>
      <c r="E298" s="238">
        <v>0</v>
      </c>
      <c r="F298" s="238">
        <v>0</v>
      </c>
      <c r="G298" s="9">
        <f t="shared" si="42"/>
        <v>0</v>
      </c>
    </row>
    <row r="299" spans="1:7" hidden="1" outlineLevel="1" x14ac:dyDescent="0.2">
      <c r="A299" s="15" t="s">
        <v>549</v>
      </c>
      <c r="B299" s="16" t="s">
        <v>550</v>
      </c>
      <c r="C299" s="238">
        <v>0</v>
      </c>
      <c r="D299" s="238">
        <v>0</v>
      </c>
      <c r="E299" s="238">
        <v>0</v>
      </c>
      <c r="F299" s="238">
        <v>0</v>
      </c>
      <c r="G299" s="9">
        <f t="shared" si="42"/>
        <v>0</v>
      </c>
    </row>
    <row r="300" spans="1:7" hidden="1" outlineLevel="1" x14ac:dyDescent="0.2">
      <c r="A300" s="15" t="s">
        <v>551</v>
      </c>
      <c r="B300" s="16" t="s">
        <v>552</v>
      </c>
      <c r="C300" s="238">
        <v>0</v>
      </c>
      <c r="D300" s="238">
        <v>0</v>
      </c>
      <c r="E300" s="238">
        <v>0</v>
      </c>
      <c r="F300" s="238">
        <v>0</v>
      </c>
      <c r="G300" s="9">
        <f t="shared" si="42"/>
        <v>0</v>
      </c>
    </row>
    <row r="301" spans="1:7" hidden="1" outlineLevel="1" x14ac:dyDescent="0.2">
      <c r="A301" s="15" t="s">
        <v>553</v>
      </c>
      <c r="B301" s="16" t="s">
        <v>554</v>
      </c>
      <c r="C301" s="238">
        <v>0</v>
      </c>
      <c r="D301" s="238">
        <v>0</v>
      </c>
      <c r="E301" s="238">
        <v>0</v>
      </c>
      <c r="F301" s="238">
        <v>0</v>
      </c>
      <c r="G301" s="9">
        <f t="shared" si="42"/>
        <v>0</v>
      </c>
    </row>
    <row r="302" spans="1:7" hidden="1" outlineLevel="1" x14ac:dyDescent="0.2">
      <c r="A302" s="15" t="s">
        <v>555</v>
      </c>
      <c r="B302" s="16" t="s">
        <v>556</v>
      </c>
      <c r="C302" s="238">
        <v>0</v>
      </c>
      <c r="D302" s="238">
        <v>0</v>
      </c>
      <c r="E302" s="238">
        <v>0</v>
      </c>
      <c r="F302" s="238">
        <v>0</v>
      </c>
      <c r="G302" s="9">
        <f t="shared" si="42"/>
        <v>0</v>
      </c>
    </row>
    <row r="303" spans="1:7" hidden="1" outlineLevel="1" x14ac:dyDescent="0.2">
      <c r="A303" s="15" t="s">
        <v>557</v>
      </c>
      <c r="B303" s="16" t="s">
        <v>558</v>
      </c>
      <c r="C303" s="238">
        <v>0</v>
      </c>
      <c r="D303" s="238">
        <v>0</v>
      </c>
      <c r="E303" s="238">
        <v>0</v>
      </c>
      <c r="F303" s="238">
        <v>0</v>
      </c>
      <c r="G303" s="9">
        <f t="shared" si="42"/>
        <v>0</v>
      </c>
    </row>
    <row r="304" spans="1:7" hidden="1" outlineLevel="1" x14ac:dyDescent="0.2">
      <c r="A304" s="15" t="s">
        <v>559</v>
      </c>
      <c r="B304" s="16" t="s">
        <v>560</v>
      </c>
      <c r="C304" s="238">
        <v>0</v>
      </c>
      <c r="D304" s="238">
        <v>0</v>
      </c>
      <c r="E304" s="238">
        <v>0</v>
      </c>
      <c r="F304" s="238">
        <v>0</v>
      </c>
      <c r="G304" s="9">
        <f t="shared" si="42"/>
        <v>0</v>
      </c>
    </row>
    <row r="305" spans="1:7" hidden="1" outlineLevel="1" x14ac:dyDescent="0.2">
      <c r="A305" s="15" t="s">
        <v>561</v>
      </c>
      <c r="B305" s="16" t="s">
        <v>562</v>
      </c>
      <c r="C305" s="238">
        <v>0</v>
      </c>
      <c r="D305" s="238">
        <v>0</v>
      </c>
      <c r="E305" s="238">
        <v>0</v>
      </c>
      <c r="F305" s="238">
        <v>0</v>
      </c>
      <c r="G305" s="9">
        <f t="shared" si="42"/>
        <v>0</v>
      </c>
    </row>
    <row r="306" spans="1:7" hidden="1" outlineLevel="1" x14ac:dyDescent="0.2">
      <c r="A306" s="15" t="s">
        <v>563</v>
      </c>
      <c r="B306" s="16" t="s">
        <v>564</v>
      </c>
      <c r="C306" s="238">
        <v>0</v>
      </c>
      <c r="D306" s="238">
        <v>0</v>
      </c>
      <c r="E306" s="238">
        <v>0</v>
      </c>
      <c r="F306" s="238">
        <v>0</v>
      </c>
      <c r="G306" s="9">
        <f t="shared" si="42"/>
        <v>0</v>
      </c>
    </row>
    <row r="307" spans="1:7" hidden="1" outlineLevel="1" x14ac:dyDescent="0.2">
      <c r="A307" s="15" t="s">
        <v>565</v>
      </c>
      <c r="B307" s="16" t="s">
        <v>566</v>
      </c>
      <c r="C307" s="238">
        <v>0</v>
      </c>
      <c r="D307" s="238">
        <v>0</v>
      </c>
      <c r="E307" s="238">
        <v>0</v>
      </c>
      <c r="F307" s="238">
        <v>0</v>
      </c>
      <c r="G307" s="9">
        <f t="shared" si="42"/>
        <v>0</v>
      </c>
    </row>
    <row r="308" spans="1:7" hidden="1" outlineLevel="1" x14ac:dyDescent="0.2">
      <c r="A308" s="15" t="s">
        <v>567</v>
      </c>
      <c r="B308" s="16" t="s">
        <v>568</v>
      </c>
      <c r="C308" s="238">
        <v>0</v>
      </c>
      <c r="D308" s="238">
        <v>0</v>
      </c>
      <c r="E308" s="238">
        <v>0</v>
      </c>
      <c r="F308" s="238">
        <v>0</v>
      </c>
      <c r="G308" s="9">
        <f t="shared" si="42"/>
        <v>0</v>
      </c>
    </row>
    <row r="309" spans="1:7" hidden="1" outlineLevel="1" x14ac:dyDescent="0.2">
      <c r="A309" s="15" t="s">
        <v>569</v>
      </c>
      <c r="B309" s="16" t="s">
        <v>570</v>
      </c>
      <c r="C309" s="238">
        <v>0</v>
      </c>
      <c r="D309" s="238">
        <v>0</v>
      </c>
      <c r="E309" s="238">
        <v>0</v>
      </c>
      <c r="F309" s="238">
        <v>0</v>
      </c>
      <c r="G309" s="9">
        <f t="shared" si="42"/>
        <v>0</v>
      </c>
    </row>
    <row r="310" spans="1:7" hidden="1" outlineLevel="1" x14ac:dyDescent="0.2">
      <c r="A310" s="15" t="s">
        <v>571</v>
      </c>
      <c r="B310" s="16" t="s">
        <v>572</v>
      </c>
      <c r="C310" s="238">
        <v>0</v>
      </c>
      <c r="D310" s="238">
        <v>0</v>
      </c>
      <c r="E310" s="238">
        <v>0</v>
      </c>
      <c r="F310" s="238">
        <v>0</v>
      </c>
      <c r="G310" s="9">
        <f t="shared" si="42"/>
        <v>0</v>
      </c>
    </row>
    <row r="311" spans="1:7" hidden="1" outlineLevel="1" x14ac:dyDescent="0.2">
      <c r="A311" s="15" t="s">
        <v>573</v>
      </c>
      <c r="B311" s="16" t="s">
        <v>574</v>
      </c>
      <c r="C311" s="238">
        <v>0</v>
      </c>
      <c r="D311" s="238">
        <v>0</v>
      </c>
      <c r="E311" s="238">
        <v>0</v>
      </c>
      <c r="F311" s="238">
        <v>0</v>
      </c>
      <c r="G311" s="9">
        <f t="shared" si="42"/>
        <v>0</v>
      </c>
    </row>
    <row r="312" spans="1:7" hidden="1" outlineLevel="1" x14ac:dyDescent="0.2">
      <c r="A312" s="15" t="s">
        <v>575</v>
      </c>
      <c r="B312" s="16" t="s">
        <v>576</v>
      </c>
      <c r="C312" s="238">
        <v>0</v>
      </c>
      <c r="D312" s="238">
        <v>0</v>
      </c>
      <c r="E312" s="238">
        <v>0</v>
      </c>
      <c r="F312" s="238">
        <v>0</v>
      </c>
      <c r="G312" s="9">
        <f t="shared" si="42"/>
        <v>0</v>
      </c>
    </row>
    <row r="313" spans="1:7" hidden="1" outlineLevel="1" x14ac:dyDescent="0.2">
      <c r="A313" s="15" t="s">
        <v>577</v>
      </c>
      <c r="B313" s="16" t="s">
        <v>578</v>
      </c>
      <c r="C313" s="238">
        <v>0</v>
      </c>
      <c r="D313" s="238">
        <v>0</v>
      </c>
      <c r="E313" s="238">
        <v>0</v>
      </c>
      <c r="F313" s="238">
        <v>0</v>
      </c>
      <c r="G313" s="9">
        <f t="shared" si="42"/>
        <v>0</v>
      </c>
    </row>
    <row r="314" spans="1:7" hidden="1" outlineLevel="1" x14ac:dyDescent="0.2">
      <c r="A314" s="15" t="s">
        <v>579</v>
      </c>
      <c r="B314" s="16" t="s">
        <v>580</v>
      </c>
      <c r="C314" s="238">
        <v>0</v>
      </c>
      <c r="D314" s="238">
        <v>0</v>
      </c>
      <c r="E314" s="238">
        <v>0</v>
      </c>
      <c r="F314" s="238">
        <v>0</v>
      </c>
      <c r="G314" s="9">
        <f t="shared" si="42"/>
        <v>0</v>
      </c>
    </row>
    <row r="315" spans="1:7" hidden="1" outlineLevel="1" x14ac:dyDescent="0.2">
      <c r="A315" s="15" t="s">
        <v>581</v>
      </c>
      <c r="B315" s="16" t="s">
        <v>582</v>
      </c>
      <c r="C315" s="238">
        <v>0</v>
      </c>
      <c r="D315" s="238">
        <v>0</v>
      </c>
      <c r="E315" s="238">
        <v>0</v>
      </c>
      <c r="F315" s="238">
        <v>0</v>
      </c>
      <c r="G315" s="9">
        <f t="shared" si="42"/>
        <v>0</v>
      </c>
    </row>
    <row r="316" spans="1:7" hidden="1" outlineLevel="1" x14ac:dyDescent="0.2">
      <c r="A316" s="15" t="s">
        <v>583</v>
      </c>
      <c r="B316" s="16" t="s">
        <v>584</v>
      </c>
      <c r="C316" s="238">
        <v>0</v>
      </c>
      <c r="D316" s="238">
        <v>0</v>
      </c>
      <c r="E316" s="238">
        <v>0</v>
      </c>
      <c r="F316" s="238">
        <v>0</v>
      </c>
      <c r="G316" s="9">
        <f t="shared" si="42"/>
        <v>0</v>
      </c>
    </row>
    <row r="317" spans="1:7" s="22" customFormat="1" ht="22.5" hidden="1" customHeight="1" x14ac:dyDescent="0.2">
      <c r="A317" s="20" t="s">
        <v>585</v>
      </c>
      <c r="B317" s="21" t="s">
        <v>586</v>
      </c>
      <c r="C317" s="247">
        <v>0</v>
      </c>
      <c r="D317" s="247">
        <v>0</v>
      </c>
      <c r="E317" s="247">
        <v>0</v>
      </c>
      <c r="F317" s="238">
        <v>0</v>
      </c>
      <c r="G317" s="9">
        <f t="shared" si="42"/>
        <v>0</v>
      </c>
    </row>
    <row r="318" spans="1:7" s="216" customFormat="1" ht="22.5" customHeight="1" x14ac:dyDescent="0.2">
      <c r="A318" s="214" t="s">
        <v>587</v>
      </c>
      <c r="B318" s="215" t="s">
        <v>588</v>
      </c>
      <c r="C318" s="248">
        <f>+C25+C26+C107+C174+C241+C250+C255</f>
        <v>236404702</v>
      </c>
      <c r="D318" s="248">
        <f>+D25+D26+D107+D174+D241+D250+D255</f>
        <v>237497602</v>
      </c>
      <c r="E318" s="248">
        <f>+E25+E26+E107+E174+E241+E250+E255+E279</f>
        <v>235548090</v>
      </c>
      <c r="F318" s="248">
        <f>+F25+F26+F107+F174+F241+F250+F255+F279</f>
        <v>165366</v>
      </c>
      <c r="G318" s="248">
        <f>+G25+G26+G107+G174+G241+G250+G255+G279</f>
        <v>-237332236</v>
      </c>
    </row>
    <row r="319" spans="1:7" x14ac:dyDescent="0.2">
      <c r="A319" s="15" t="s">
        <v>11</v>
      </c>
      <c r="B319" s="16" t="s">
        <v>589</v>
      </c>
      <c r="C319" s="9">
        <v>25048203</v>
      </c>
      <c r="D319" s="9">
        <v>25048203</v>
      </c>
      <c r="E319" s="9">
        <v>23044344</v>
      </c>
      <c r="F319" s="9">
        <v>28508</v>
      </c>
      <c r="G319" s="9">
        <f t="shared" si="42"/>
        <v>-25019695</v>
      </c>
    </row>
    <row r="320" spans="1:7" x14ac:dyDescent="0.2">
      <c r="A320" s="15" t="s">
        <v>13</v>
      </c>
      <c r="B320" s="16" t="s">
        <v>590</v>
      </c>
      <c r="C320" s="9">
        <v>30392592</v>
      </c>
      <c r="D320" s="9">
        <v>30392592</v>
      </c>
      <c r="E320" s="9">
        <v>27961181</v>
      </c>
      <c r="F320" s="9">
        <v>35756</v>
      </c>
      <c r="G320" s="9">
        <f t="shared" si="42"/>
        <v>-30356836</v>
      </c>
    </row>
    <row r="321" spans="1:7" ht="25.5" x14ac:dyDescent="0.2">
      <c r="A321" s="15" t="s">
        <v>15</v>
      </c>
      <c r="B321" s="16" t="s">
        <v>591</v>
      </c>
      <c r="C321" s="9">
        <f>7195571+6047200+2752690</f>
        <v>15995461</v>
      </c>
      <c r="D321" s="9">
        <f>7195571+6047200+2752690</f>
        <v>15995461</v>
      </c>
      <c r="E321" s="9">
        <f>12183353+3162453</f>
        <v>15345806</v>
      </c>
      <c r="F321" s="9">
        <f>7352+6343+3511</f>
        <v>17206</v>
      </c>
      <c r="G321" s="9">
        <f t="shared" si="42"/>
        <v>-15978255</v>
      </c>
    </row>
    <row r="322" spans="1:7" x14ac:dyDescent="0.2">
      <c r="A322" s="15" t="s">
        <v>17</v>
      </c>
      <c r="B322" s="16" t="s">
        <v>592</v>
      </c>
      <c r="C322" s="9">
        <v>2270000</v>
      </c>
      <c r="D322" s="9">
        <v>2270000</v>
      </c>
      <c r="E322" s="9">
        <v>2088400</v>
      </c>
      <c r="F322" s="9">
        <v>2270</v>
      </c>
      <c r="G322" s="9">
        <f t="shared" si="42"/>
        <v>-2267730</v>
      </c>
    </row>
    <row r="323" spans="1:7" hidden="1" x14ac:dyDescent="0.2">
      <c r="A323" s="15" t="s">
        <v>19</v>
      </c>
      <c r="B323" s="16" t="s">
        <v>593</v>
      </c>
      <c r="C323" s="9">
        <v>0</v>
      </c>
      <c r="D323" s="9">
        <v>0</v>
      </c>
      <c r="E323" s="9">
        <v>5875860</v>
      </c>
      <c r="F323" s="9">
        <v>0</v>
      </c>
      <c r="G323" s="9">
        <f t="shared" si="42"/>
        <v>0</v>
      </c>
    </row>
    <row r="324" spans="1:7" hidden="1" x14ac:dyDescent="0.2">
      <c r="A324" s="15" t="s">
        <v>21</v>
      </c>
      <c r="B324" s="16" t="s">
        <v>594</v>
      </c>
      <c r="C324" s="9">
        <v>0</v>
      </c>
      <c r="D324" s="9">
        <v>0</v>
      </c>
      <c r="E324" s="9">
        <v>33300</v>
      </c>
      <c r="F324" s="9">
        <v>0</v>
      </c>
      <c r="G324" s="9">
        <f t="shared" si="42"/>
        <v>0</v>
      </c>
    </row>
    <row r="325" spans="1:7" ht="14.25" customHeight="1" x14ac:dyDescent="0.2">
      <c r="A325" s="28" t="s">
        <v>23</v>
      </c>
      <c r="B325" s="29" t="s">
        <v>595</v>
      </c>
      <c r="C325" s="246">
        <f>C319+C320+C321+C322+C323+C324</f>
        <v>73706256</v>
      </c>
      <c r="D325" s="246">
        <f>D319+D320+D321+D322+D323+D324</f>
        <v>73706256</v>
      </c>
      <c r="E325" s="246">
        <f>E319+E320+E321+E322+E323+E324</f>
        <v>74348891</v>
      </c>
      <c r="F325" s="246">
        <f>F319+F320+F321+F322+F323+F324</f>
        <v>83740</v>
      </c>
      <c r="G325" s="9">
        <f t="shared" si="42"/>
        <v>-73622516</v>
      </c>
    </row>
    <row r="326" spans="1:7" hidden="1" outlineLevel="1" x14ac:dyDescent="0.2">
      <c r="A326" s="28" t="s">
        <v>25</v>
      </c>
      <c r="B326" s="16" t="s">
        <v>596</v>
      </c>
      <c r="C326" s="238">
        <v>0</v>
      </c>
      <c r="D326" s="238">
        <v>0</v>
      </c>
      <c r="E326" s="238">
        <v>0</v>
      </c>
      <c r="F326" s="238">
        <v>0</v>
      </c>
      <c r="G326" s="9">
        <f t="shared" si="42"/>
        <v>0</v>
      </c>
    </row>
    <row r="327" spans="1:7" ht="25.5" hidden="1" outlineLevel="1" x14ac:dyDescent="0.2">
      <c r="A327" s="15" t="s">
        <v>27</v>
      </c>
      <c r="B327" s="16" t="s">
        <v>597</v>
      </c>
      <c r="C327" s="238">
        <v>0</v>
      </c>
      <c r="D327" s="238">
        <v>0</v>
      </c>
      <c r="E327" s="238">
        <v>0</v>
      </c>
      <c r="F327" s="238">
        <v>0</v>
      </c>
      <c r="G327" s="9">
        <f t="shared" ref="G327:G390" si="43">F327-D327</f>
        <v>0</v>
      </c>
    </row>
    <row r="328" spans="1:7" ht="25.5" hidden="1" outlineLevel="1" x14ac:dyDescent="0.2">
      <c r="A328" s="15" t="s">
        <v>29</v>
      </c>
      <c r="B328" s="16" t="s">
        <v>598</v>
      </c>
      <c r="C328" s="238">
        <v>0</v>
      </c>
      <c r="D328" s="238">
        <v>0</v>
      </c>
      <c r="E328" s="238">
        <v>0</v>
      </c>
      <c r="F328" s="238">
        <v>0</v>
      </c>
      <c r="G328" s="9">
        <f t="shared" si="43"/>
        <v>0</v>
      </c>
    </row>
    <row r="329" spans="1:7" hidden="1" outlineLevel="1" x14ac:dyDescent="0.2">
      <c r="A329" s="15" t="s">
        <v>31</v>
      </c>
      <c r="B329" s="16" t="s">
        <v>599</v>
      </c>
      <c r="C329" s="238">
        <v>0</v>
      </c>
      <c r="D329" s="238">
        <v>0</v>
      </c>
      <c r="E329" s="238">
        <v>0</v>
      </c>
      <c r="F329" s="238">
        <v>0</v>
      </c>
      <c r="G329" s="9">
        <f t="shared" si="43"/>
        <v>0</v>
      </c>
    </row>
    <row r="330" spans="1:7" hidden="1" outlineLevel="1" x14ac:dyDescent="0.2">
      <c r="A330" s="15" t="s">
        <v>33</v>
      </c>
      <c r="B330" s="16" t="s">
        <v>600</v>
      </c>
      <c r="C330" s="238">
        <v>0</v>
      </c>
      <c r="D330" s="238">
        <v>0</v>
      </c>
      <c r="E330" s="238">
        <v>0</v>
      </c>
      <c r="F330" s="238">
        <v>0</v>
      </c>
      <c r="G330" s="9">
        <f t="shared" si="43"/>
        <v>0</v>
      </c>
    </row>
    <row r="331" spans="1:7" hidden="1" outlineLevel="1" x14ac:dyDescent="0.2">
      <c r="A331" s="15" t="s">
        <v>35</v>
      </c>
      <c r="B331" s="16" t="s">
        <v>601</v>
      </c>
      <c r="C331" s="238">
        <v>0</v>
      </c>
      <c r="D331" s="238">
        <v>0</v>
      </c>
      <c r="E331" s="238">
        <v>0</v>
      </c>
      <c r="F331" s="238">
        <v>0</v>
      </c>
      <c r="G331" s="9">
        <f t="shared" si="43"/>
        <v>0</v>
      </c>
    </row>
    <row r="332" spans="1:7" hidden="1" outlineLevel="1" x14ac:dyDescent="0.2">
      <c r="A332" s="15" t="s">
        <v>37</v>
      </c>
      <c r="B332" s="16" t="s">
        <v>602</v>
      </c>
      <c r="C332" s="238">
        <v>0</v>
      </c>
      <c r="D332" s="238">
        <v>0</v>
      </c>
      <c r="E332" s="238">
        <v>0</v>
      </c>
      <c r="F332" s="238">
        <v>0</v>
      </c>
      <c r="G332" s="9">
        <f t="shared" si="43"/>
        <v>0</v>
      </c>
    </row>
    <row r="333" spans="1:7" hidden="1" outlineLevel="1" x14ac:dyDescent="0.2">
      <c r="A333" s="15" t="s">
        <v>39</v>
      </c>
      <c r="B333" s="16" t="s">
        <v>603</v>
      </c>
      <c r="C333" s="238">
        <v>0</v>
      </c>
      <c r="D333" s="238">
        <v>0</v>
      </c>
      <c r="E333" s="238">
        <v>0</v>
      </c>
      <c r="F333" s="238">
        <v>0</v>
      </c>
      <c r="G333" s="9">
        <f t="shared" si="43"/>
        <v>0</v>
      </c>
    </row>
    <row r="334" spans="1:7" hidden="1" outlineLevel="1" x14ac:dyDescent="0.2">
      <c r="A334" s="15" t="s">
        <v>41</v>
      </c>
      <c r="B334" s="16" t="s">
        <v>604</v>
      </c>
      <c r="C334" s="238">
        <v>0</v>
      </c>
      <c r="D334" s="238">
        <v>0</v>
      </c>
      <c r="E334" s="238">
        <v>0</v>
      </c>
      <c r="F334" s="238">
        <v>0</v>
      </c>
      <c r="G334" s="9">
        <f t="shared" si="43"/>
        <v>0</v>
      </c>
    </row>
    <row r="335" spans="1:7" hidden="1" outlineLevel="1" x14ac:dyDescent="0.2">
      <c r="A335" s="15" t="s">
        <v>43</v>
      </c>
      <c r="B335" s="16" t="s">
        <v>605</v>
      </c>
      <c r="C335" s="238">
        <v>0</v>
      </c>
      <c r="D335" s="238">
        <v>0</v>
      </c>
      <c r="E335" s="238">
        <v>0</v>
      </c>
      <c r="F335" s="238">
        <v>0</v>
      </c>
      <c r="G335" s="9">
        <f t="shared" si="43"/>
        <v>0</v>
      </c>
    </row>
    <row r="336" spans="1:7" hidden="1" outlineLevel="1" x14ac:dyDescent="0.2">
      <c r="A336" s="15" t="s">
        <v>45</v>
      </c>
      <c r="B336" s="16" t="s">
        <v>606</v>
      </c>
      <c r="C336" s="238">
        <v>0</v>
      </c>
      <c r="D336" s="238">
        <v>0</v>
      </c>
      <c r="E336" s="238">
        <v>0</v>
      </c>
      <c r="F336" s="238">
        <v>0</v>
      </c>
      <c r="G336" s="9">
        <f t="shared" si="43"/>
        <v>0</v>
      </c>
    </row>
    <row r="337" spans="1:7" hidden="1" outlineLevel="1" x14ac:dyDescent="0.2">
      <c r="A337" s="15" t="s">
        <v>47</v>
      </c>
      <c r="B337" s="16" t="s">
        <v>607</v>
      </c>
      <c r="C337" s="238">
        <v>0</v>
      </c>
      <c r="D337" s="238">
        <v>0</v>
      </c>
      <c r="E337" s="238">
        <v>0</v>
      </c>
      <c r="F337" s="238">
        <v>0</v>
      </c>
      <c r="G337" s="9">
        <f t="shared" si="43"/>
        <v>0</v>
      </c>
    </row>
    <row r="338" spans="1:7" hidden="1" outlineLevel="1" x14ac:dyDescent="0.2">
      <c r="A338" s="15" t="s">
        <v>49</v>
      </c>
      <c r="B338" s="16" t="s">
        <v>608</v>
      </c>
      <c r="C338" s="238">
        <v>0</v>
      </c>
      <c r="D338" s="238">
        <v>0</v>
      </c>
      <c r="E338" s="238">
        <v>0</v>
      </c>
      <c r="F338" s="238">
        <v>0</v>
      </c>
      <c r="G338" s="9">
        <f t="shared" si="43"/>
        <v>0</v>
      </c>
    </row>
    <row r="339" spans="1:7" ht="25.5" hidden="1" outlineLevel="1" x14ac:dyDescent="0.2">
      <c r="A339" s="15" t="s">
        <v>51</v>
      </c>
      <c r="B339" s="16" t="s">
        <v>609</v>
      </c>
      <c r="C339" s="238">
        <v>0</v>
      </c>
      <c r="D339" s="238">
        <v>0</v>
      </c>
      <c r="E339" s="238">
        <v>0</v>
      </c>
      <c r="F339" s="238">
        <v>0</v>
      </c>
      <c r="G339" s="9">
        <f t="shared" si="43"/>
        <v>0</v>
      </c>
    </row>
    <row r="340" spans="1:7" hidden="1" outlineLevel="1" x14ac:dyDescent="0.2">
      <c r="A340" s="15" t="s">
        <v>53</v>
      </c>
      <c r="B340" s="16" t="s">
        <v>610</v>
      </c>
      <c r="C340" s="238">
        <v>0</v>
      </c>
      <c r="D340" s="238">
        <v>0</v>
      </c>
      <c r="E340" s="238">
        <v>0</v>
      </c>
      <c r="F340" s="238">
        <v>0</v>
      </c>
      <c r="G340" s="9">
        <f t="shared" si="43"/>
        <v>0</v>
      </c>
    </row>
    <row r="341" spans="1:7" hidden="1" outlineLevel="1" x14ac:dyDescent="0.2">
      <c r="A341" s="15" t="s">
        <v>55</v>
      </c>
      <c r="B341" s="16" t="s">
        <v>611</v>
      </c>
      <c r="C341" s="238">
        <v>0</v>
      </c>
      <c r="D341" s="238">
        <v>0</v>
      </c>
      <c r="E341" s="238">
        <v>0</v>
      </c>
      <c r="F341" s="238">
        <v>0</v>
      </c>
      <c r="G341" s="9">
        <f t="shared" si="43"/>
        <v>0</v>
      </c>
    </row>
    <row r="342" spans="1:7" hidden="1" outlineLevel="1" x14ac:dyDescent="0.2">
      <c r="A342" s="15" t="s">
        <v>57</v>
      </c>
      <c r="B342" s="16" t="s">
        <v>612</v>
      </c>
      <c r="C342" s="238">
        <v>0</v>
      </c>
      <c r="D342" s="238">
        <v>0</v>
      </c>
      <c r="E342" s="238">
        <v>0</v>
      </c>
      <c r="F342" s="238">
        <v>0</v>
      </c>
      <c r="G342" s="9">
        <f t="shared" si="43"/>
        <v>0</v>
      </c>
    </row>
    <row r="343" spans="1:7" hidden="1" outlineLevel="1" x14ac:dyDescent="0.2">
      <c r="A343" s="15" t="s">
        <v>59</v>
      </c>
      <c r="B343" s="16" t="s">
        <v>613</v>
      </c>
      <c r="C343" s="238">
        <v>0</v>
      </c>
      <c r="D343" s="238">
        <v>0</v>
      </c>
      <c r="E343" s="238">
        <v>0</v>
      </c>
      <c r="F343" s="238">
        <v>0</v>
      </c>
      <c r="G343" s="9">
        <f t="shared" si="43"/>
        <v>0</v>
      </c>
    </row>
    <row r="344" spans="1:7" hidden="1" outlineLevel="1" x14ac:dyDescent="0.2">
      <c r="A344" s="15" t="s">
        <v>61</v>
      </c>
      <c r="B344" s="16" t="s">
        <v>614</v>
      </c>
      <c r="C344" s="238">
        <v>0</v>
      </c>
      <c r="D344" s="238">
        <v>0</v>
      </c>
      <c r="E344" s="238">
        <v>0</v>
      </c>
      <c r="F344" s="238">
        <v>0</v>
      </c>
      <c r="G344" s="9">
        <f t="shared" si="43"/>
        <v>0</v>
      </c>
    </row>
    <row r="345" spans="1:7" hidden="1" outlineLevel="1" x14ac:dyDescent="0.2">
      <c r="A345" s="15" t="s">
        <v>63</v>
      </c>
      <c r="B345" s="16" t="s">
        <v>615</v>
      </c>
      <c r="C345" s="238">
        <v>0</v>
      </c>
      <c r="D345" s="238">
        <v>0</v>
      </c>
      <c r="E345" s="238">
        <v>0</v>
      </c>
      <c r="F345" s="238">
        <v>0</v>
      </c>
      <c r="G345" s="9">
        <f t="shared" si="43"/>
        <v>0</v>
      </c>
    </row>
    <row r="346" spans="1:7" hidden="1" outlineLevel="1" x14ac:dyDescent="0.2">
      <c r="A346" s="15" t="s">
        <v>65</v>
      </c>
      <c r="B346" s="16" t="s">
        <v>616</v>
      </c>
      <c r="C346" s="238">
        <v>0</v>
      </c>
      <c r="D346" s="238">
        <v>0</v>
      </c>
      <c r="E346" s="238">
        <v>0</v>
      </c>
      <c r="F346" s="238">
        <v>0</v>
      </c>
      <c r="G346" s="9">
        <f t="shared" si="43"/>
        <v>0</v>
      </c>
    </row>
    <row r="347" spans="1:7" hidden="1" outlineLevel="1" x14ac:dyDescent="0.2">
      <c r="A347" s="15" t="s">
        <v>67</v>
      </c>
      <c r="B347" s="16" t="s">
        <v>617</v>
      </c>
      <c r="C347" s="238">
        <v>0</v>
      </c>
      <c r="D347" s="238">
        <v>0</v>
      </c>
      <c r="E347" s="238">
        <v>0</v>
      </c>
      <c r="F347" s="238">
        <v>0</v>
      </c>
      <c r="G347" s="9">
        <f t="shared" si="43"/>
        <v>0</v>
      </c>
    </row>
    <row r="348" spans="1:7" hidden="1" outlineLevel="1" x14ac:dyDescent="0.2">
      <c r="A348" s="15" t="s">
        <v>74</v>
      </c>
      <c r="B348" s="16" t="s">
        <v>618</v>
      </c>
      <c r="C348" s="238">
        <v>0</v>
      </c>
      <c r="D348" s="238">
        <v>0</v>
      </c>
      <c r="E348" s="238">
        <v>0</v>
      </c>
      <c r="F348" s="238">
        <v>0</v>
      </c>
      <c r="G348" s="9">
        <f t="shared" si="43"/>
        <v>0</v>
      </c>
    </row>
    <row r="349" spans="1:7" outlineLevel="1" x14ac:dyDescent="0.2">
      <c r="A349" s="15" t="s">
        <v>83</v>
      </c>
      <c r="B349" s="16" t="s">
        <v>619</v>
      </c>
      <c r="C349" s="238">
        <v>0</v>
      </c>
      <c r="D349" s="238">
        <v>0</v>
      </c>
      <c r="E349" s="238">
        <v>0</v>
      </c>
      <c r="F349" s="238"/>
      <c r="G349" s="9">
        <f t="shared" si="43"/>
        <v>0</v>
      </c>
    </row>
    <row r="350" spans="1:7" outlineLevel="1" x14ac:dyDescent="0.2">
      <c r="A350" s="15" t="s">
        <v>85</v>
      </c>
      <c r="B350" s="16" t="s">
        <v>620</v>
      </c>
      <c r="C350" s="239">
        <f t="shared" ref="C350:D350" si="44">C351+C352+C353+C354+C355+C356+C357+C358+C359+C360</f>
        <v>16000000</v>
      </c>
      <c r="D350" s="239">
        <f t="shared" si="44"/>
        <v>16000000</v>
      </c>
      <c r="E350" s="239">
        <f t="shared" ref="E350:F350" si="45">E351+E352+E353+E354+E355+E356+E357+E358+E359+E360</f>
        <v>17474300</v>
      </c>
      <c r="F350" s="239">
        <f t="shared" si="45"/>
        <v>20107</v>
      </c>
      <c r="G350" s="9">
        <f t="shared" si="43"/>
        <v>-15979893</v>
      </c>
    </row>
    <row r="351" spans="1:7" hidden="1" outlineLevel="1" x14ac:dyDescent="0.2">
      <c r="A351" s="15" t="s">
        <v>87</v>
      </c>
      <c r="B351" s="16" t="s">
        <v>621</v>
      </c>
      <c r="C351" s="238">
        <v>0</v>
      </c>
      <c r="D351" s="238">
        <v>0</v>
      </c>
      <c r="E351" s="238">
        <v>0</v>
      </c>
      <c r="F351" s="238">
        <v>0</v>
      </c>
      <c r="G351" s="9">
        <f t="shared" si="43"/>
        <v>0</v>
      </c>
    </row>
    <row r="352" spans="1:7" outlineLevel="1" x14ac:dyDescent="0.2">
      <c r="A352" s="15" t="s">
        <v>92</v>
      </c>
      <c r="B352" s="16" t="s">
        <v>622</v>
      </c>
      <c r="C352" s="238">
        <v>0</v>
      </c>
      <c r="D352" s="238">
        <v>0</v>
      </c>
      <c r="E352" s="238">
        <v>0</v>
      </c>
      <c r="F352" s="238">
        <v>4107</v>
      </c>
      <c r="G352" s="9">
        <f t="shared" si="43"/>
        <v>4107</v>
      </c>
    </row>
    <row r="353" spans="1:7" hidden="1" outlineLevel="1" x14ac:dyDescent="0.2">
      <c r="A353" s="15" t="s">
        <v>96</v>
      </c>
      <c r="B353" s="16" t="s">
        <v>623</v>
      </c>
      <c r="C353" s="238">
        <v>0</v>
      </c>
      <c r="D353" s="238">
        <v>0</v>
      </c>
      <c r="E353" s="238">
        <v>0</v>
      </c>
      <c r="F353" s="238">
        <v>0</v>
      </c>
      <c r="G353" s="9">
        <f t="shared" si="43"/>
        <v>0</v>
      </c>
    </row>
    <row r="354" spans="1:7" hidden="1" outlineLevel="1" x14ac:dyDescent="0.2">
      <c r="A354" s="15" t="s">
        <v>98</v>
      </c>
      <c r="B354" s="16" t="s">
        <v>624</v>
      </c>
      <c r="C354" s="239">
        <v>0</v>
      </c>
      <c r="D354" s="239">
        <v>0</v>
      </c>
      <c r="E354" s="239">
        <v>0</v>
      </c>
      <c r="F354" s="239">
        <v>0</v>
      </c>
      <c r="G354" s="9">
        <f t="shared" si="43"/>
        <v>0</v>
      </c>
    </row>
    <row r="355" spans="1:7" outlineLevel="1" x14ac:dyDescent="0.2">
      <c r="A355" s="15" t="s">
        <v>100</v>
      </c>
      <c r="B355" s="16" t="s">
        <v>625</v>
      </c>
      <c r="C355" s="9">
        <v>16000000</v>
      </c>
      <c r="D355" s="9">
        <v>16000000</v>
      </c>
      <c r="E355" s="9">
        <v>17474300</v>
      </c>
      <c r="F355" s="9">
        <v>16000</v>
      </c>
      <c r="G355" s="9">
        <f t="shared" si="43"/>
        <v>-15984000</v>
      </c>
    </row>
    <row r="356" spans="1:7" hidden="1" outlineLevel="1" x14ac:dyDescent="0.2">
      <c r="A356" s="15" t="s">
        <v>102</v>
      </c>
      <c r="B356" s="16" t="s">
        <v>626</v>
      </c>
      <c r="C356" s="238">
        <v>0</v>
      </c>
      <c r="D356" s="238">
        <v>0</v>
      </c>
      <c r="E356" s="238">
        <v>0</v>
      </c>
      <c r="F356" s="238">
        <v>0</v>
      </c>
      <c r="G356" s="9">
        <f t="shared" si="43"/>
        <v>0</v>
      </c>
    </row>
    <row r="357" spans="1:7" hidden="1" outlineLevel="1" x14ac:dyDescent="0.2">
      <c r="A357" s="15" t="s">
        <v>104</v>
      </c>
      <c r="B357" s="16" t="s">
        <v>627</v>
      </c>
      <c r="C357" s="238">
        <v>0</v>
      </c>
      <c r="D357" s="238">
        <v>0</v>
      </c>
      <c r="E357" s="238">
        <v>0</v>
      </c>
      <c r="F357" s="238">
        <v>0</v>
      </c>
      <c r="G357" s="9">
        <f t="shared" si="43"/>
        <v>0</v>
      </c>
    </row>
    <row r="358" spans="1:7" hidden="1" outlineLevel="1" x14ac:dyDescent="0.2">
      <c r="A358" s="15" t="s">
        <v>106</v>
      </c>
      <c r="B358" s="16" t="s">
        <v>628</v>
      </c>
      <c r="C358" s="238">
        <v>0</v>
      </c>
      <c r="D358" s="238">
        <v>0</v>
      </c>
      <c r="E358" s="238">
        <v>0</v>
      </c>
      <c r="F358" s="238">
        <v>0</v>
      </c>
      <c r="G358" s="9">
        <f t="shared" si="43"/>
        <v>0</v>
      </c>
    </row>
    <row r="359" spans="1:7" hidden="1" outlineLevel="1" x14ac:dyDescent="0.2">
      <c r="A359" s="15" t="s">
        <v>112</v>
      </c>
      <c r="B359" s="16" t="s">
        <v>629</v>
      </c>
      <c r="C359" s="238">
        <v>0</v>
      </c>
      <c r="D359" s="238">
        <v>0</v>
      </c>
      <c r="E359" s="238">
        <v>0</v>
      </c>
      <c r="F359" s="238">
        <v>0</v>
      </c>
      <c r="G359" s="9">
        <f t="shared" si="43"/>
        <v>0</v>
      </c>
    </row>
    <row r="360" spans="1:7" hidden="1" outlineLevel="1" x14ac:dyDescent="0.2">
      <c r="A360" s="15" t="s">
        <v>114</v>
      </c>
      <c r="B360" s="16" t="s">
        <v>630</v>
      </c>
      <c r="C360" s="238">
        <v>0</v>
      </c>
      <c r="D360" s="238">
        <v>0</v>
      </c>
      <c r="E360" s="238">
        <v>0</v>
      </c>
      <c r="F360" s="238">
        <v>0</v>
      </c>
      <c r="G360" s="9">
        <f t="shared" si="43"/>
        <v>0</v>
      </c>
    </row>
    <row r="361" spans="1:7" s="32" customFormat="1" ht="22.5" customHeight="1" collapsed="1" x14ac:dyDescent="0.2">
      <c r="A361" s="30" t="s">
        <v>116</v>
      </c>
      <c r="B361" s="186" t="s">
        <v>631</v>
      </c>
      <c r="C361" s="249">
        <f t="shared" ref="C361:D361" si="46">C325+C350</f>
        <v>89706256</v>
      </c>
      <c r="D361" s="249">
        <f t="shared" si="46"/>
        <v>89706256</v>
      </c>
      <c r="E361" s="249">
        <f t="shared" ref="E361:F361" si="47">E325+E350</f>
        <v>91823191</v>
      </c>
      <c r="F361" s="249">
        <f t="shared" si="47"/>
        <v>103847</v>
      </c>
      <c r="G361" s="9">
        <f t="shared" si="43"/>
        <v>-89602409</v>
      </c>
    </row>
    <row r="362" spans="1:7" ht="12.75" hidden="1" customHeight="1" outlineLevel="1" x14ac:dyDescent="0.2">
      <c r="A362" s="15" t="s">
        <v>121</v>
      </c>
      <c r="B362" s="16" t="s">
        <v>632</v>
      </c>
      <c r="C362" s="238">
        <v>0</v>
      </c>
      <c r="D362" s="238">
        <v>0</v>
      </c>
      <c r="E362" s="238">
        <v>0</v>
      </c>
      <c r="F362" s="238">
        <v>0</v>
      </c>
      <c r="G362" s="9">
        <f t="shared" si="43"/>
        <v>0</v>
      </c>
    </row>
    <row r="363" spans="1:7" ht="25.5" hidden="1" outlineLevel="1" x14ac:dyDescent="0.2">
      <c r="A363" s="15" t="s">
        <v>131</v>
      </c>
      <c r="B363" s="16" t="s">
        <v>633</v>
      </c>
      <c r="C363" s="238">
        <v>0</v>
      </c>
      <c r="D363" s="238">
        <v>0</v>
      </c>
      <c r="E363" s="238">
        <v>0</v>
      </c>
      <c r="F363" s="238">
        <v>0</v>
      </c>
      <c r="G363" s="9">
        <f t="shared" si="43"/>
        <v>0</v>
      </c>
    </row>
    <row r="364" spans="1:7" ht="25.5" hidden="1" outlineLevel="1" x14ac:dyDescent="0.2">
      <c r="A364" s="15" t="s">
        <v>133</v>
      </c>
      <c r="B364" s="16" t="s">
        <v>634</v>
      </c>
      <c r="C364" s="238">
        <v>0</v>
      </c>
      <c r="D364" s="238">
        <v>0</v>
      </c>
      <c r="E364" s="238">
        <v>0</v>
      </c>
      <c r="F364" s="238">
        <v>0</v>
      </c>
      <c r="G364" s="9">
        <f t="shared" si="43"/>
        <v>0</v>
      </c>
    </row>
    <row r="365" spans="1:7" hidden="1" outlineLevel="1" x14ac:dyDescent="0.2">
      <c r="A365" s="15" t="s">
        <v>135</v>
      </c>
      <c r="B365" s="16" t="s">
        <v>635</v>
      </c>
      <c r="C365" s="238">
        <v>0</v>
      </c>
      <c r="D365" s="238">
        <v>0</v>
      </c>
      <c r="E365" s="238">
        <v>0</v>
      </c>
      <c r="F365" s="238">
        <v>0</v>
      </c>
      <c r="G365" s="9">
        <f t="shared" si="43"/>
        <v>0</v>
      </c>
    </row>
    <row r="366" spans="1:7" hidden="1" outlineLevel="1" x14ac:dyDescent="0.2">
      <c r="A366" s="15" t="s">
        <v>141</v>
      </c>
      <c r="B366" s="16" t="s">
        <v>636</v>
      </c>
      <c r="C366" s="238">
        <v>0</v>
      </c>
      <c r="D366" s="238">
        <v>0</v>
      </c>
      <c r="E366" s="238">
        <v>0</v>
      </c>
      <c r="F366" s="238">
        <v>0</v>
      </c>
      <c r="G366" s="9">
        <f t="shared" si="43"/>
        <v>0</v>
      </c>
    </row>
    <row r="367" spans="1:7" hidden="1" outlineLevel="1" x14ac:dyDescent="0.2">
      <c r="A367" s="15" t="s">
        <v>143</v>
      </c>
      <c r="B367" s="16" t="s">
        <v>637</v>
      </c>
      <c r="C367" s="238">
        <v>0</v>
      </c>
      <c r="D367" s="238">
        <v>0</v>
      </c>
      <c r="E367" s="238">
        <v>0</v>
      </c>
      <c r="F367" s="238">
        <v>0</v>
      </c>
      <c r="G367" s="9">
        <f t="shared" si="43"/>
        <v>0</v>
      </c>
    </row>
    <row r="368" spans="1:7" hidden="1" outlineLevel="1" x14ac:dyDescent="0.2">
      <c r="A368" s="15" t="s">
        <v>145</v>
      </c>
      <c r="B368" s="16" t="s">
        <v>638</v>
      </c>
      <c r="C368" s="238">
        <v>0</v>
      </c>
      <c r="D368" s="238">
        <v>0</v>
      </c>
      <c r="E368" s="238">
        <v>0</v>
      </c>
      <c r="F368" s="238">
        <v>0</v>
      </c>
      <c r="G368" s="9">
        <f t="shared" si="43"/>
        <v>0</v>
      </c>
    </row>
    <row r="369" spans="1:7" hidden="1" outlineLevel="1" x14ac:dyDescent="0.2">
      <c r="A369" s="15" t="s">
        <v>147</v>
      </c>
      <c r="B369" s="16" t="s">
        <v>639</v>
      </c>
      <c r="C369" s="238">
        <v>0</v>
      </c>
      <c r="D369" s="238">
        <v>0</v>
      </c>
      <c r="E369" s="238">
        <v>0</v>
      </c>
      <c r="F369" s="238">
        <v>0</v>
      </c>
      <c r="G369" s="9">
        <f t="shared" si="43"/>
        <v>0</v>
      </c>
    </row>
    <row r="370" spans="1:7" hidden="1" outlineLevel="1" x14ac:dyDescent="0.2">
      <c r="A370" s="15" t="s">
        <v>149</v>
      </c>
      <c r="B370" s="16" t="s">
        <v>640</v>
      </c>
      <c r="C370" s="238">
        <v>0</v>
      </c>
      <c r="D370" s="238">
        <v>0</v>
      </c>
      <c r="E370" s="238">
        <v>0</v>
      </c>
      <c r="F370" s="238">
        <v>0</v>
      </c>
      <c r="G370" s="9">
        <f t="shared" si="43"/>
        <v>0</v>
      </c>
    </row>
    <row r="371" spans="1:7" hidden="1" outlineLevel="1" x14ac:dyDescent="0.2">
      <c r="A371" s="15" t="s">
        <v>151</v>
      </c>
      <c r="B371" s="16" t="s">
        <v>641</v>
      </c>
      <c r="C371" s="238">
        <v>0</v>
      </c>
      <c r="D371" s="238">
        <v>0</v>
      </c>
      <c r="E371" s="238">
        <v>0</v>
      </c>
      <c r="F371" s="238">
        <v>0</v>
      </c>
      <c r="G371" s="9">
        <f t="shared" si="43"/>
        <v>0</v>
      </c>
    </row>
    <row r="372" spans="1:7" hidden="1" outlineLevel="1" x14ac:dyDescent="0.2">
      <c r="A372" s="15" t="s">
        <v>153</v>
      </c>
      <c r="B372" s="16" t="s">
        <v>642</v>
      </c>
      <c r="C372" s="238">
        <v>0</v>
      </c>
      <c r="D372" s="238">
        <v>0</v>
      </c>
      <c r="E372" s="238">
        <v>0</v>
      </c>
      <c r="F372" s="238">
        <v>0</v>
      </c>
      <c r="G372" s="9">
        <f t="shared" si="43"/>
        <v>0</v>
      </c>
    </row>
    <row r="373" spans="1:7" hidden="1" outlineLevel="1" x14ac:dyDescent="0.2">
      <c r="A373" s="15" t="s">
        <v>155</v>
      </c>
      <c r="B373" s="16" t="s">
        <v>643</v>
      </c>
      <c r="C373" s="238">
        <v>0</v>
      </c>
      <c r="D373" s="238">
        <v>0</v>
      </c>
      <c r="E373" s="238">
        <v>0</v>
      </c>
      <c r="F373" s="238">
        <v>0</v>
      </c>
      <c r="G373" s="9">
        <f t="shared" si="43"/>
        <v>0</v>
      </c>
    </row>
    <row r="374" spans="1:7" hidden="1" outlineLevel="1" x14ac:dyDescent="0.2">
      <c r="A374" s="15" t="s">
        <v>157</v>
      </c>
      <c r="B374" s="16" t="s">
        <v>644</v>
      </c>
      <c r="C374" s="238">
        <v>0</v>
      </c>
      <c r="D374" s="238">
        <v>0</v>
      </c>
      <c r="E374" s="238">
        <v>0</v>
      </c>
      <c r="F374" s="238">
        <v>0</v>
      </c>
      <c r="G374" s="9">
        <f t="shared" si="43"/>
        <v>0</v>
      </c>
    </row>
    <row r="375" spans="1:7" ht="25.5" hidden="1" outlineLevel="1" x14ac:dyDescent="0.2">
      <c r="A375" s="15" t="s">
        <v>159</v>
      </c>
      <c r="B375" s="16" t="s">
        <v>645</v>
      </c>
      <c r="C375" s="238">
        <v>0</v>
      </c>
      <c r="D375" s="238">
        <v>0</v>
      </c>
      <c r="E375" s="238">
        <v>0</v>
      </c>
      <c r="F375" s="238">
        <v>0</v>
      </c>
      <c r="G375" s="9">
        <f t="shared" si="43"/>
        <v>0</v>
      </c>
    </row>
    <row r="376" spans="1:7" hidden="1" outlineLevel="1" x14ac:dyDescent="0.2">
      <c r="A376" s="15" t="s">
        <v>161</v>
      </c>
      <c r="B376" s="16" t="s">
        <v>646</v>
      </c>
      <c r="C376" s="238">
        <v>0</v>
      </c>
      <c r="D376" s="238">
        <v>0</v>
      </c>
      <c r="E376" s="238">
        <v>0</v>
      </c>
      <c r="F376" s="238">
        <v>0</v>
      </c>
      <c r="G376" s="9">
        <f t="shared" si="43"/>
        <v>0</v>
      </c>
    </row>
    <row r="377" spans="1:7" hidden="1" outlineLevel="1" x14ac:dyDescent="0.2">
      <c r="A377" s="15" t="s">
        <v>165</v>
      </c>
      <c r="B377" s="16" t="s">
        <v>647</v>
      </c>
      <c r="C377" s="238">
        <v>0</v>
      </c>
      <c r="D377" s="238">
        <v>0</v>
      </c>
      <c r="E377" s="238">
        <v>0</v>
      </c>
      <c r="F377" s="238">
        <v>0</v>
      </c>
      <c r="G377" s="9">
        <f t="shared" si="43"/>
        <v>0</v>
      </c>
    </row>
    <row r="378" spans="1:7" hidden="1" outlineLevel="1" x14ac:dyDescent="0.2">
      <c r="A378" s="15" t="s">
        <v>167</v>
      </c>
      <c r="B378" s="16" t="s">
        <v>648</v>
      </c>
      <c r="C378" s="238">
        <v>0</v>
      </c>
      <c r="D378" s="238">
        <v>0</v>
      </c>
      <c r="E378" s="238">
        <v>0</v>
      </c>
      <c r="F378" s="238">
        <v>0</v>
      </c>
      <c r="G378" s="9">
        <f t="shared" si="43"/>
        <v>0</v>
      </c>
    </row>
    <row r="379" spans="1:7" hidden="1" outlineLevel="1" x14ac:dyDescent="0.2">
      <c r="A379" s="15" t="s">
        <v>169</v>
      </c>
      <c r="B379" s="16" t="s">
        <v>649</v>
      </c>
      <c r="C379" s="238">
        <v>0</v>
      </c>
      <c r="D379" s="238">
        <v>0</v>
      </c>
      <c r="E379" s="238">
        <v>0</v>
      </c>
      <c r="F379" s="238">
        <v>0</v>
      </c>
      <c r="G379" s="9">
        <f t="shared" si="43"/>
        <v>0</v>
      </c>
    </row>
    <row r="380" spans="1:7" hidden="1" outlineLevel="1" x14ac:dyDescent="0.2">
      <c r="A380" s="15" t="s">
        <v>171</v>
      </c>
      <c r="B380" s="16" t="s">
        <v>650</v>
      </c>
      <c r="C380" s="238">
        <v>0</v>
      </c>
      <c r="D380" s="238">
        <v>0</v>
      </c>
      <c r="E380" s="238">
        <v>0</v>
      </c>
      <c r="F380" s="238">
        <v>0</v>
      </c>
      <c r="G380" s="9">
        <f t="shared" si="43"/>
        <v>0</v>
      </c>
    </row>
    <row r="381" spans="1:7" hidden="1" outlineLevel="1" x14ac:dyDescent="0.2">
      <c r="A381" s="15" t="s">
        <v>173</v>
      </c>
      <c r="B381" s="16" t="s">
        <v>651</v>
      </c>
      <c r="C381" s="238">
        <v>0</v>
      </c>
      <c r="D381" s="238">
        <v>0</v>
      </c>
      <c r="E381" s="238">
        <v>0</v>
      </c>
      <c r="F381" s="238">
        <v>0</v>
      </c>
      <c r="G381" s="9">
        <f t="shared" si="43"/>
        <v>0</v>
      </c>
    </row>
    <row r="382" spans="1:7" hidden="1" outlineLevel="1" x14ac:dyDescent="0.2">
      <c r="A382" s="15" t="s">
        <v>175</v>
      </c>
      <c r="B382" s="16" t="s">
        <v>652</v>
      </c>
      <c r="C382" s="238">
        <v>0</v>
      </c>
      <c r="D382" s="238">
        <v>0</v>
      </c>
      <c r="E382" s="238">
        <v>0</v>
      </c>
      <c r="F382" s="238">
        <v>0</v>
      </c>
      <c r="G382" s="9">
        <f t="shared" si="43"/>
        <v>0</v>
      </c>
    </row>
    <row r="383" spans="1:7" hidden="1" outlineLevel="1" x14ac:dyDescent="0.2">
      <c r="A383" s="15" t="s">
        <v>177</v>
      </c>
      <c r="B383" s="16" t="s">
        <v>653</v>
      </c>
      <c r="C383" s="238">
        <v>0</v>
      </c>
      <c r="D383" s="238">
        <v>0</v>
      </c>
      <c r="E383" s="238">
        <v>0</v>
      </c>
      <c r="F383" s="238">
        <v>0</v>
      </c>
      <c r="G383" s="9">
        <f t="shared" si="43"/>
        <v>0</v>
      </c>
    </row>
    <row r="384" spans="1:7" hidden="1" outlineLevel="1" x14ac:dyDescent="0.2">
      <c r="A384" s="15" t="s">
        <v>179</v>
      </c>
      <c r="B384" s="16" t="s">
        <v>654</v>
      </c>
      <c r="C384" s="238">
        <v>0</v>
      </c>
      <c r="D384" s="238">
        <v>0</v>
      </c>
      <c r="E384" s="238">
        <v>0</v>
      </c>
      <c r="F384" s="238">
        <v>0</v>
      </c>
      <c r="G384" s="9">
        <f t="shared" si="43"/>
        <v>0</v>
      </c>
    </row>
    <row r="385" spans="1:7" hidden="1" outlineLevel="1" x14ac:dyDescent="0.2">
      <c r="A385" s="15" t="s">
        <v>181</v>
      </c>
      <c r="B385" s="16" t="s">
        <v>655</v>
      </c>
      <c r="C385" s="238">
        <v>0</v>
      </c>
      <c r="D385" s="238">
        <v>0</v>
      </c>
      <c r="E385" s="238">
        <v>0</v>
      </c>
      <c r="F385" s="238">
        <v>0</v>
      </c>
      <c r="G385" s="9">
        <f t="shared" si="43"/>
        <v>0</v>
      </c>
    </row>
    <row r="386" spans="1:7" hidden="1" outlineLevel="1" x14ac:dyDescent="0.2">
      <c r="A386" s="15" t="s">
        <v>183</v>
      </c>
      <c r="B386" s="16" t="s">
        <v>656</v>
      </c>
      <c r="C386" s="9">
        <v>0</v>
      </c>
      <c r="D386" s="9">
        <v>0</v>
      </c>
      <c r="E386" s="9">
        <f>E387</f>
        <v>44043126</v>
      </c>
      <c r="F386" s="238">
        <v>0</v>
      </c>
      <c r="G386" s="9">
        <f t="shared" si="43"/>
        <v>0</v>
      </c>
    </row>
    <row r="387" spans="1:7" hidden="1" outlineLevel="1" x14ac:dyDescent="0.2">
      <c r="A387" s="15" t="s">
        <v>185</v>
      </c>
      <c r="B387" s="16" t="s">
        <v>657</v>
      </c>
      <c r="C387" s="238">
        <v>0</v>
      </c>
      <c r="D387" s="238">
        <v>0</v>
      </c>
      <c r="E387" s="238">
        <v>44043126</v>
      </c>
      <c r="F387" s="238">
        <v>0</v>
      </c>
      <c r="G387" s="9">
        <f t="shared" si="43"/>
        <v>0</v>
      </c>
    </row>
    <row r="388" spans="1:7" hidden="1" outlineLevel="1" x14ac:dyDescent="0.2">
      <c r="A388" s="15" t="s">
        <v>187</v>
      </c>
      <c r="B388" s="16" t="s">
        <v>658</v>
      </c>
      <c r="C388" s="238">
        <v>0</v>
      </c>
      <c r="D388" s="238">
        <v>0</v>
      </c>
      <c r="E388" s="238">
        <v>0</v>
      </c>
      <c r="F388" s="238">
        <v>0</v>
      </c>
      <c r="G388" s="9">
        <f t="shared" si="43"/>
        <v>0</v>
      </c>
    </row>
    <row r="389" spans="1:7" hidden="1" outlineLevel="1" x14ac:dyDescent="0.2">
      <c r="A389" s="15" t="s">
        <v>189</v>
      </c>
      <c r="B389" s="16" t="s">
        <v>659</v>
      </c>
      <c r="C389" s="238">
        <v>0</v>
      </c>
      <c r="D389" s="238">
        <v>0</v>
      </c>
      <c r="E389" s="238">
        <v>0</v>
      </c>
      <c r="F389" s="238">
        <v>0</v>
      </c>
      <c r="G389" s="9">
        <f t="shared" si="43"/>
        <v>0</v>
      </c>
    </row>
    <row r="390" spans="1:7" hidden="1" outlineLevel="1" x14ac:dyDescent="0.2">
      <c r="A390" s="15" t="s">
        <v>191</v>
      </c>
      <c r="B390" s="16" t="s">
        <v>660</v>
      </c>
      <c r="C390" s="238">
        <v>0</v>
      </c>
      <c r="D390" s="238">
        <v>0</v>
      </c>
      <c r="E390" s="238">
        <v>0</v>
      </c>
      <c r="F390" s="238">
        <v>0</v>
      </c>
      <c r="G390" s="9">
        <f t="shared" si="43"/>
        <v>0</v>
      </c>
    </row>
    <row r="391" spans="1:7" hidden="1" outlineLevel="1" x14ac:dyDescent="0.2">
      <c r="A391" s="15" t="s">
        <v>193</v>
      </c>
      <c r="B391" s="16" t="s">
        <v>661</v>
      </c>
      <c r="C391" s="238">
        <v>0</v>
      </c>
      <c r="D391" s="238">
        <v>0</v>
      </c>
      <c r="E391" s="238">
        <v>0</v>
      </c>
      <c r="F391" s="238">
        <v>0</v>
      </c>
      <c r="G391" s="9">
        <f t="shared" ref="G391:G454" si="48">F391-D391</f>
        <v>0</v>
      </c>
    </row>
    <row r="392" spans="1:7" hidden="1" outlineLevel="1" x14ac:dyDescent="0.2">
      <c r="A392" s="15" t="s">
        <v>195</v>
      </c>
      <c r="B392" s="16" t="s">
        <v>662</v>
      </c>
      <c r="C392" s="238">
        <v>0</v>
      </c>
      <c r="D392" s="238">
        <v>0</v>
      </c>
      <c r="E392" s="238">
        <v>0</v>
      </c>
      <c r="F392" s="238">
        <v>0</v>
      </c>
      <c r="G392" s="9">
        <f t="shared" si="48"/>
        <v>0</v>
      </c>
    </row>
    <row r="393" spans="1:7" hidden="1" outlineLevel="1" x14ac:dyDescent="0.2">
      <c r="A393" s="15" t="s">
        <v>197</v>
      </c>
      <c r="B393" s="16" t="s">
        <v>663</v>
      </c>
      <c r="C393" s="238">
        <v>0</v>
      </c>
      <c r="D393" s="238">
        <v>0</v>
      </c>
      <c r="E393" s="238">
        <v>0</v>
      </c>
      <c r="F393" s="238">
        <v>0</v>
      </c>
      <c r="G393" s="9">
        <f t="shared" si="48"/>
        <v>0</v>
      </c>
    </row>
    <row r="394" spans="1:7" hidden="1" outlineLevel="1" x14ac:dyDescent="0.2">
      <c r="A394" s="15" t="s">
        <v>199</v>
      </c>
      <c r="B394" s="16" t="s">
        <v>664</v>
      </c>
      <c r="C394" s="238">
        <v>0</v>
      </c>
      <c r="D394" s="238">
        <v>0</v>
      </c>
      <c r="E394" s="238">
        <v>0</v>
      </c>
      <c r="F394" s="238">
        <v>0</v>
      </c>
      <c r="G394" s="9">
        <f t="shared" si="48"/>
        <v>0</v>
      </c>
    </row>
    <row r="395" spans="1:7" hidden="1" outlineLevel="1" x14ac:dyDescent="0.2">
      <c r="A395" s="15" t="s">
        <v>201</v>
      </c>
      <c r="B395" s="16" t="s">
        <v>665</v>
      </c>
      <c r="C395" s="238">
        <v>0</v>
      </c>
      <c r="D395" s="238">
        <v>0</v>
      </c>
      <c r="E395" s="238">
        <v>0</v>
      </c>
      <c r="F395" s="238">
        <v>0</v>
      </c>
      <c r="G395" s="9">
        <f t="shared" si="48"/>
        <v>0</v>
      </c>
    </row>
    <row r="396" spans="1:7" hidden="1" outlineLevel="1" x14ac:dyDescent="0.2">
      <c r="A396" s="15" t="s">
        <v>203</v>
      </c>
      <c r="B396" s="16" t="s">
        <v>666</v>
      </c>
      <c r="C396" s="238">
        <v>0</v>
      </c>
      <c r="D396" s="238">
        <v>0</v>
      </c>
      <c r="E396" s="238">
        <v>0</v>
      </c>
      <c r="F396" s="238">
        <v>0</v>
      </c>
      <c r="G396" s="9">
        <f t="shared" si="48"/>
        <v>0</v>
      </c>
    </row>
    <row r="397" spans="1:7" s="35" customFormat="1" ht="22.5" hidden="1" customHeight="1" x14ac:dyDescent="0.2">
      <c r="A397" s="33" t="s">
        <v>205</v>
      </c>
      <c r="B397" s="188" t="s">
        <v>667</v>
      </c>
      <c r="C397" s="249">
        <f t="shared" ref="C397:D397" si="49">C362+C363+C364+C375+C386</f>
        <v>0</v>
      </c>
      <c r="D397" s="249">
        <f t="shared" si="49"/>
        <v>0</v>
      </c>
      <c r="E397" s="249">
        <f>E386</f>
        <v>44043126</v>
      </c>
      <c r="F397" s="249">
        <f>F386</f>
        <v>0</v>
      </c>
      <c r="G397" s="9">
        <f t="shared" si="48"/>
        <v>0</v>
      </c>
    </row>
    <row r="398" spans="1:7" hidden="1" x14ac:dyDescent="0.2">
      <c r="A398" s="15" t="s">
        <v>207</v>
      </c>
      <c r="B398" s="16" t="s">
        <v>668</v>
      </c>
      <c r="C398" s="238">
        <v>0</v>
      </c>
      <c r="D398" s="238">
        <v>0</v>
      </c>
      <c r="E398" s="238">
        <v>0</v>
      </c>
      <c r="F398" s="238">
        <v>0</v>
      </c>
      <c r="G398" s="9">
        <f t="shared" si="48"/>
        <v>0</v>
      </c>
    </row>
    <row r="399" spans="1:7" hidden="1" x14ac:dyDescent="0.2">
      <c r="A399" s="15" t="s">
        <v>209</v>
      </c>
      <c r="B399" s="16" t="s">
        <v>669</v>
      </c>
      <c r="C399" s="238">
        <v>0</v>
      </c>
      <c r="D399" s="238">
        <v>0</v>
      </c>
      <c r="E399" s="238">
        <v>0</v>
      </c>
      <c r="F399" s="238">
        <v>0</v>
      </c>
      <c r="G399" s="9">
        <f t="shared" si="48"/>
        <v>0</v>
      </c>
    </row>
    <row r="400" spans="1:7" ht="25.5" hidden="1" x14ac:dyDescent="0.2">
      <c r="A400" s="15" t="s">
        <v>211</v>
      </c>
      <c r="B400" s="16" t="s">
        <v>670</v>
      </c>
      <c r="C400" s="238">
        <v>0</v>
      </c>
      <c r="D400" s="238">
        <v>0</v>
      </c>
      <c r="E400" s="238">
        <v>0</v>
      </c>
      <c r="F400" s="238">
        <v>0</v>
      </c>
      <c r="G400" s="9">
        <f t="shared" si="48"/>
        <v>0</v>
      </c>
    </row>
    <row r="401" spans="1:7" hidden="1" x14ac:dyDescent="0.2">
      <c r="A401" s="15" t="s">
        <v>213</v>
      </c>
      <c r="B401" s="16" t="s">
        <v>671</v>
      </c>
      <c r="C401" s="238">
        <v>0</v>
      </c>
      <c r="D401" s="238">
        <v>0</v>
      </c>
      <c r="E401" s="238">
        <v>0</v>
      </c>
      <c r="F401" s="238">
        <v>0</v>
      </c>
      <c r="G401" s="9">
        <f t="shared" si="48"/>
        <v>0</v>
      </c>
    </row>
    <row r="402" spans="1:7" hidden="1" x14ac:dyDescent="0.2">
      <c r="A402" s="15" t="s">
        <v>215</v>
      </c>
      <c r="B402" s="16" t="s">
        <v>672</v>
      </c>
      <c r="C402" s="238">
        <v>0</v>
      </c>
      <c r="D402" s="238">
        <v>0</v>
      </c>
      <c r="E402" s="238">
        <v>0</v>
      </c>
      <c r="F402" s="238">
        <v>0</v>
      </c>
      <c r="G402" s="9">
        <f t="shared" si="48"/>
        <v>0</v>
      </c>
    </row>
    <row r="403" spans="1:7" hidden="1" x14ac:dyDescent="0.2">
      <c r="A403" s="15" t="s">
        <v>217</v>
      </c>
      <c r="B403" s="16" t="s">
        <v>673</v>
      </c>
      <c r="C403" s="238">
        <v>0</v>
      </c>
      <c r="D403" s="238">
        <v>0</v>
      </c>
      <c r="E403" s="238">
        <v>0</v>
      </c>
      <c r="F403" s="238">
        <v>0</v>
      </c>
      <c r="G403" s="9">
        <f t="shared" si="48"/>
        <v>0</v>
      </c>
    </row>
    <row r="404" spans="1:7" hidden="1" x14ac:dyDescent="0.2">
      <c r="A404" s="15" t="s">
        <v>219</v>
      </c>
      <c r="B404" s="16" t="s">
        <v>674</v>
      </c>
      <c r="C404" s="238">
        <v>0</v>
      </c>
      <c r="D404" s="238">
        <v>0</v>
      </c>
      <c r="E404" s="238">
        <v>0</v>
      </c>
      <c r="F404" s="238">
        <v>0</v>
      </c>
      <c r="G404" s="9">
        <f t="shared" si="48"/>
        <v>0</v>
      </c>
    </row>
    <row r="405" spans="1:7" hidden="1" x14ac:dyDescent="0.2">
      <c r="A405" s="15" t="s">
        <v>221</v>
      </c>
      <c r="B405" s="16" t="s">
        <v>675</v>
      </c>
      <c r="C405" s="238">
        <v>0</v>
      </c>
      <c r="D405" s="238">
        <v>0</v>
      </c>
      <c r="E405" s="238">
        <v>0</v>
      </c>
      <c r="F405" s="238">
        <v>0</v>
      </c>
      <c r="G405" s="9">
        <f t="shared" si="48"/>
        <v>0</v>
      </c>
    </row>
    <row r="406" spans="1:7" hidden="1" x14ac:dyDescent="0.2">
      <c r="A406" s="15" t="s">
        <v>223</v>
      </c>
      <c r="B406" s="16" t="s">
        <v>676</v>
      </c>
      <c r="C406" s="238">
        <v>0</v>
      </c>
      <c r="D406" s="238">
        <v>0</v>
      </c>
      <c r="E406" s="238">
        <v>0</v>
      </c>
      <c r="F406" s="238">
        <v>0</v>
      </c>
      <c r="G406" s="9">
        <f t="shared" si="48"/>
        <v>0</v>
      </c>
    </row>
    <row r="407" spans="1:7" hidden="1" x14ac:dyDescent="0.2">
      <c r="A407" s="15" t="s">
        <v>225</v>
      </c>
      <c r="B407" s="16" t="s">
        <v>677</v>
      </c>
      <c r="C407" s="238">
        <v>0</v>
      </c>
      <c r="D407" s="238">
        <v>0</v>
      </c>
      <c r="E407" s="238">
        <v>0</v>
      </c>
      <c r="F407" s="238">
        <v>0</v>
      </c>
      <c r="G407" s="9">
        <f t="shared" si="48"/>
        <v>0</v>
      </c>
    </row>
    <row r="408" spans="1:7" hidden="1" x14ac:dyDescent="0.2">
      <c r="A408" s="15" t="s">
        <v>227</v>
      </c>
      <c r="B408" s="16" t="s">
        <v>678</v>
      </c>
      <c r="C408" s="238">
        <v>0</v>
      </c>
      <c r="D408" s="238">
        <v>0</v>
      </c>
      <c r="E408" s="238">
        <v>0</v>
      </c>
      <c r="F408" s="238">
        <v>0</v>
      </c>
      <c r="G408" s="9">
        <f t="shared" si="48"/>
        <v>0</v>
      </c>
    </row>
    <row r="409" spans="1:7" hidden="1" x14ac:dyDescent="0.2">
      <c r="A409" s="15" t="s">
        <v>229</v>
      </c>
      <c r="B409" s="16" t="s">
        <v>679</v>
      </c>
      <c r="C409" s="238">
        <v>0</v>
      </c>
      <c r="D409" s="238">
        <v>0</v>
      </c>
      <c r="E409" s="238">
        <v>0</v>
      </c>
      <c r="F409" s="238">
        <v>0</v>
      </c>
      <c r="G409" s="9">
        <f t="shared" si="48"/>
        <v>0</v>
      </c>
    </row>
    <row r="410" spans="1:7" hidden="1" x14ac:dyDescent="0.2">
      <c r="A410" s="15" t="s">
        <v>231</v>
      </c>
      <c r="B410" s="16" t="s">
        <v>680</v>
      </c>
      <c r="C410" s="238">
        <v>0</v>
      </c>
      <c r="D410" s="238">
        <v>0</v>
      </c>
      <c r="E410" s="238">
        <v>0</v>
      </c>
      <c r="F410" s="238">
        <v>0</v>
      </c>
      <c r="G410" s="9">
        <f t="shared" si="48"/>
        <v>0</v>
      </c>
    </row>
    <row r="411" spans="1:7" ht="15.75" hidden="1" customHeight="1" x14ac:dyDescent="0.2">
      <c r="A411" s="18" t="s">
        <v>233</v>
      </c>
      <c r="B411" s="19" t="s">
        <v>681</v>
      </c>
      <c r="C411" s="238">
        <v>0</v>
      </c>
      <c r="D411" s="238">
        <v>0</v>
      </c>
      <c r="E411" s="238">
        <v>0</v>
      </c>
      <c r="F411" s="238">
        <v>0</v>
      </c>
      <c r="G411" s="9">
        <f t="shared" si="48"/>
        <v>0</v>
      </c>
    </row>
    <row r="412" spans="1:7" s="24" customFormat="1" ht="18" hidden="1" customHeight="1" x14ac:dyDescent="0.2">
      <c r="A412" s="18" t="s">
        <v>235</v>
      </c>
      <c r="B412" s="19" t="s">
        <v>682</v>
      </c>
      <c r="C412" s="238">
        <v>0</v>
      </c>
      <c r="D412" s="238">
        <v>0</v>
      </c>
      <c r="E412" s="238">
        <v>0</v>
      </c>
      <c r="F412" s="238">
        <v>0</v>
      </c>
      <c r="G412" s="9">
        <f t="shared" si="48"/>
        <v>0</v>
      </c>
    </row>
    <row r="413" spans="1:7" hidden="1" x14ac:dyDescent="0.2">
      <c r="A413" s="15" t="s">
        <v>237</v>
      </c>
      <c r="B413" s="16" t="s">
        <v>683</v>
      </c>
      <c r="C413" s="238">
        <v>0</v>
      </c>
      <c r="D413" s="238">
        <v>0</v>
      </c>
      <c r="E413" s="238">
        <v>0</v>
      </c>
      <c r="F413" s="238">
        <v>0</v>
      </c>
      <c r="G413" s="9">
        <f t="shared" si="48"/>
        <v>0</v>
      </c>
    </row>
    <row r="414" spans="1:7" ht="25.5" hidden="1" x14ac:dyDescent="0.2">
      <c r="A414" s="15" t="s">
        <v>239</v>
      </c>
      <c r="B414" s="16" t="s">
        <v>684</v>
      </c>
      <c r="C414" s="238">
        <v>0</v>
      </c>
      <c r="D414" s="238">
        <v>0</v>
      </c>
      <c r="E414" s="238">
        <v>0</v>
      </c>
      <c r="F414" s="238">
        <v>0</v>
      </c>
      <c r="G414" s="9">
        <f t="shared" si="48"/>
        <v>0</v>
      </c>
    </row>
    <row r="415" spans="1:7" hidden="1" x14ac:dyDescent="0.2">
      <c r="A415" s="15" t="s">
        <v>241</v>
      </c>
      <c r="B415" s="16" t="s">
        <v>685</v>
      </c>
      <c r="C415" s="238">
        <v>0</v>
      </c>
      <c r="D415" s="238">
        <v>0</v>
      </c>
      <c r="E415" s="238">
        <v>0</v>
      </c>
      <c r="F415" s="238">
        <v>0</v>
      </c>
      <c r="G415" s="9">
        <f t="shared" si="48"/>
        <v>0</v>
      </c>
    </row>
    <row r="416" spans="1:7" hidden="1" x14ac:dyDescent="0.2">
      <c r="A416" s="15" t="s">
        <v>243</v>
      </c>
      <c r="B416" s="16" t="s">
        <v>686</v>
      </c>
      <c r="C416" s="238">
        <v>0</v>
      </c>
      <c r="D416" s="238">
        <v>0</v>
      </c>
      <c r="E416" s="238">
        <v>0</v>
      </c>
      <c r="F416" s="238">
        <v>0</v>
      </c>
      <c r="G416" s="9">
        <f t="shared" si="48"/>
        <v>0</v>
      </c>
    </row>
    <row r="417" spans="1:7" hidden="1" x14ac:dyDescent="0.2">
      <c r="A417" s="15" t="s">
        <v>245</v>
      </c>
      <c r="B417" s="16" t="s">
        <v>687</v>
      </c>
      <c r="C417" s="238">
        <v>0</v>
      </c>
      <c r="D417" s="238">
        <v>0</v>
      </c>
      <c r="E417" s="238">
        <v>0</v>
      </c>
      <c r="F417" s="238">
        <v>0</v>
      </c>
      <c r="G417" s="9">
        <f t="shared" si="48"/>
        <v>0</v>
      </c>
    </row>
    <row r="418" spans="1:7" hidden="1" x14ac:dyDescent="0.2">
      <c r="A418" s="15" t="s">
        <v>247</v>
      </c>
      <c r="B418" s="16" t="s">
        <v>688</v>
      </c>
      <c r="C418" s="238">
        <v>0</v>
      </c>
      <c r="D418" s="238">
        <v>0</v>
      </c>
      <c r="E418" s="238">
        <v>0</v>
      </c>
      <c r="F418" s="238">
        <v>0</v>
      </c>
      <c r="G418" s="9">
        <f t="shared" si="48"/>
        <v>0</v>
      </c>
    </row>
    <row r="419" spans="1:7" hidden="1" x14ac:dyDescent="0.2">
      <c r="A419" s="15" t="s">
        <v>249</v>
      </c>
      <c r="B419" s="16" t="s">
        <v>689</v>
      </c>
      <c r="C419" s="238">
        <v>0</v>
      </c>
      <c r="D419" s="238">
        <v>0</v>
      </c>
      <c r="E419" s="238">
        <v>0</v>
      </c>
      <c r="F419" s="238">
        <v>0</v>
      </c>
      <c r="G419" s="9">
        <f t="shared" si="48"/>
        <v>0</v>
      </c>
    </row>
    <row r="420" spans="1:7" hidden="1" x14ac:dyDescent="0.2">
      <c r="A420" s="15" t="s">
        <v>251</v>
      </c>
      <c r="B420" s="16" t="s">
        <v>690</v>
      </c>
      <c r="C420" s="238">
        <v>0</v>
      </c>
      <c r="D420" s="238">
        <v>0</v>
      </c>
      <c r="E420" s="238">
        <v>0</v>
      </c>
      <c r="F420" s="238">
        <v>0</v>
      </c>
      <c r="G420" s="9">
        <f t="shared" si="48"/>
        <v>0</v>
      </c>
    </row>
    <row r="421" spans="1:7" hidden="1" x14ac:dyDescent="0.2">
      <c r="A421" s="15" t="s">
        <v>253</v>
      </c>
      <c r="B421" s="16" t="s">
        <v>691</v>
      </c>
      <c r="C421" s="238">
        <v>0</v>
      </c>
      <c r="D421" s="238">
        <v>0</v>
      </c>
      <c r="E421" s="238">
        <v>0</v>
      </c>
      <c r="F421" s="238">
        <v>0</v>
      </c>
      <c r="G421" s="9">
        <f t="shared" si="48"/>
        <v>0</v>
      </c>
    </row>
    <row r="422" spans="1:7" s="24" customFormat="1" ht="15.75" hidden="1" customHeight="1" x14ac:dyDescent="0.2">
      <c r="A422" s="18" t="s">
        <v>255</v>
      </c>
      <c r="B422" s="19" t="s">
        <v>692</v>
      </c>
      <c r="C422" s="238">
        <v>0</v>
      </c>
      <c r="D422" s="238">
        <v>0</v>
      </c>
      <c r="E422" s="238">
        <v>0</v>
      </c>
      <c r="F422" s="238">
        <v>0</v>
      </c>
      <c r="G422" s="9">
        <f t="shared" si="48"/>
        <v>0</v>
      </c>
    </row>
    <row r="423" spans="1:7" hidden="1" x14ac:dyDescent="0.2">
      <c r="A423" s="15" t="s">
        <v>257</v>
      </c>
      <c r="B423" s="16" t="s">
        <v>693</v>
      </c>
      <c r="C423" s="238">
        <v>0</v>
      </c>
      <c r="D423" s="238">
        <v>0</v>
      </c>
      <c r="E423" s="238">
        <v>0</v>
      </c>
      <c r="F423" s="238">
        <v>0</v>
      </c>
      <c r="G423" s="9">
        <f t="shared" si="48"/>
        <v>0</v>
      </c>
    </row>
    <row r="424" spans="1:7" hidden="1" x14ac:dyDescent="0.2">
      <c r="A424" s="15" t="s">
        <v>259</v>
      </c>
      <c r="B424" s="16" t="s">
        <v>694</v>
      </c>
      <c r="C424" s="238">
        <v>0</v>
      </c>
      <c r="D424" s="238">
        <v>0</v>
      </c>
      <c r="E424" s="238">
        <v>0</v>
      </c>
      <c r="F424" s="238">
        <v>0</v>
      </c>
      <c r="G424" s="9">
        <f t="shared" si="48"/>
        <v>0</v>
      </c>
    </row>
    <row r="425" spans="1:7" hidden="1" x14ac:dyDescent="0.2">
      <c r="A425" s="15" t="s">
        <v>261</v>
      </c>
      <c r="B425" s="16" t="s">
        <v>695</v>
      </c>
      <c r="C425" s="238">
        <v>0</v>
      </c>
      <c r="D425" s="238">
        <v>0</v>
      </c>
      <c r="E425" s="238">
        <v>0</v>
      </c>
      <c r="F425" s="238">
        <v>0</v>
      </c>
      <c r="G425" s="9">
        <f t="shared" si="48"/>
        <v>0</v>
      </c>
    </row>
    <row r="426" spans="1:7" hidden="1" x14ac:dyDescent="0.2">
      <c r="A426" s="15" t="s">
        <v>263</v>
      </c>
      <c r="B426" s="16" t="s">
        <v>696</v>
      </c>
      <c r="C426" s="238">
        <v>0</v>
      </c>
      <c r="D426" s="238">
        <v>0</v>
      </c>
      <c r="E426" s="238">
        <v>0</v>
      </c>
      <c r="F426" s="238">
        <v>0</v>
      </c>
      <c r="G426" s="9">
        <f t="shared" si="48"/>
        <v>0</v>
      </c>
    </row>
    <row r="427" spans="1:7" s="24" customFormat="1" ht="15.75" customHeight="1" x14ac:dyDescent="0.2">
      <c r="A427" s="18" t="s">
        <v>265</v>
      </c>
      <c r="B427" s="19" t="s">
        <v>697</v>
      </c>
      <c r="C427" s="246">
        <f t="shared" ref="C427:D427" si="50">C428+C431</f>
        <v>13000000</v>
      </c>
      <c r="D427" s="246">
        <f t="shared" si="50"/>
        <v>13000000</v>
      </c>
      <c r="E427" s="246">
        <f t="shared" ref="E427:F427" si="51">E428+E431</f>
        <v>13974913</v>
      </c>
      <c r="F427" s="246">
        <f t="shared" si="51"/>
        <v>13000</v>
      </c>
      <c r="G427" s="9">
        <f t="shared" si="48"/>
        <v>-12987000</v>
      </c>
    </row>
    <row r="428" spans="1:7" x14ac:dyDescent="0.2">
      <c r="A428" s="15" t="s">
        <v>267</v>
      </c>
      <c r="B428" s="16" t="s">
        <v>698</v>
      </c>
      <c r="C428" s="9">
        <v>8000000</v>
      </c>
      <c r="D428" s="9">
        <v>8000000</v>
      </c>
      <c r="E428" s="9">
        <v>9256312</v>
      </c>
      <c r="F428" s="9">
        <v>8000</v>
      </c>
      <c r="G428" s="9">
        <f t="shared" si="48"/>
        <v>-7992000</v>
      </c>
    </row>
    <row r="429" spans="1:7" hidden="1" x14ac:dyDescent="0.2">
      <c r="A429" s="15" t="s">
        <v>269</v>
      </c>
      <c r="B429" s="16" t="s">
        <v>699</v>
      </c>
      <c r="C429" s="238">
        <v>0</v>
      </c>
      <c r="D429" s="238">
        <v>0</v>
      </c>
      <c r="E429" s="238">
        <v>0</v>
      </c>
      <c r="F429" s="238">
        <v>0</v>
      </c>
      <c r="G429" s="9">
        <f t="shared" si="48"/>
        <v>0</v>
      </c>
    </row>
    <row r="430" spans="1:7" hidden="1" x14ac:dyDescent="0.2">
      <c r="A430" s="15" t="s">
        <v>271</v>
      </c>
      <c r="B430" s="16" t="s">
        <v>700</v>
      </c>
      <c r="C430" s="238">
        <v>0</v>
      </c>
      <c r="D430" s="238">
        <v>0</v>
      </c>
      <c r="E430" s="238">
        <v>0</v>
      </c>
      <c r="F430" s="238">
        <v>0</v>
      </c>
      <c r="G430" s="9">
        <f t="shared" si="48"/>
        <v>0</v>
      </c>
    </row>
    <row r="431" spans="1:7" x14ac:dyDescent="0.2">
      <c r="A431" s="15" t="s">
        <v>273</v>
      </c>
      <c r="B431" s="16" t="s">
        <v>701</v>
      </c>
      <c r="C431" s="9">
        <v>5000000</v>
      </c>
      <c r="D431" s="9">
        <v>5000000</v>
      </c>
      <c r="E431" s="9">
        <v>4718601</v>
      </c>
      <c r="F431" s="9">
        <v>5000</v>
      </c>
      <c r="G431" s="9">
        <f t="shared" si="48"/>
        <v>-4995000</v>
      </c>
    </row>
    <row r="432" spans="1:7" ht="14.25" hidden="1" customHeight="1" x14ac:dyDescent="0.2">
      <c r="A432" s="15" t="s">
        <v>275</v>
      </c>
      <c r="B432" s="16" t="s">
        <v>702</v>
      </c>
      <c r="C432" s="238">
        <v>0</v>
      </c>
      <c r="D432" s="238">
        <v>0</v>
      </c>
      <c r="E432" s="238">
        <v>0</v>
      </c>
      <c r="F432" s="238">
        <v>0</v>
      </c>
      <c r="G432" s="9">
        <f t="shared" si="48"/>
        <v>0</v>
      </c>
    </row>
    <row r="433" spans="1:7" ht="18" hidden="1" customHeight="1" x14ac:dyDescent="0.2">
      <c r="A433" s="15" t="s">
        <v>277</v>
      </c>
      <c r="B433" s="16" t="s">
        <v>703</v>
      </c>
      <c r="C433" s="238">
        <v>0</v>
      </c>
      <c r="D433" s="238">
        <v>0</v>
      </c>
      <c r="E433" s="238">
        <v>0</v>
      </c>
      <c r="F433" s="238">
        <v>0</v>
      </c>
      <c r="G433" s="9">
        <f t="shared" si="48"/>
        <v>0</v>
      </c>
    </row>
    <row r="434" spans="1:7" ht="17.25" hidden="1" customHeight="1" x14ac:dyDescent="0.2">
      <c r="A434" s="15" t="s">
        <v>279</v>
      </c>
      <c r="B434" s="16" t="s">
        <v>704</v>
      </c>
      <c r="C434" s="238">
        <v>0</v>
      </c>
      <c r="D434" s="238">
        <v>0</v>
      </c>
      <c r="E434" s="238">
        <v>0</v>
      </c>
      <c r="F434" s="238">
        <v>0</v>
      </c>
      <c r="G434" s="9">
        <f t="shared" si="48"/>
        <v>0</v>
      </c>
    </row>
    <row r="435" spans="1:7" ht="15.75" customHeight="1" x14ac:dyDescent="0.2">
      <c r="A435" s="15" t="s">
        <v>281</v>
      </c>
      <c r="B435" s="16" t="s">
        <v>705</v>
      </c>
      <c r="C435" s="244">
        <f t="shared" ref="C435:D435" si="52">+C442</f>
        <v>8000000</v>
      </c>
      <c r="D435" s="244">
        <f t="shared" si="52"/>
        <v>8000000</v>
      </c>
      <c r="E435" s="244">
        <f>+E442+E466</f>
        <v>22076353</v>
      </c>
      <c r="F435" s="244">
        <f>+F442+F466</f>
        <v>14200</v>
      </c>
      <c r="G435" s="9">
        <f t="shared" si="48"/>
        <v>-7985800</v>
      </c>
    </row>
    <row r="436" spans="1:7" hidden="1" x14ac:dyDescent="0.2">
      <c r="A436" s="15" t="s">
        <v>283</v>
      </c>
      <c r="B436" s="16" t="s">
        <v>706</v>
      </c>
      <c r="C436" s="238">
        <v>0</v>
      </c>
      <c r="D436" s="238">
        <v>0</v>
      </c>
      <c r="E436" s="238">
        <v>0</v>
      </c>
      <c r="F436" s="238">
        <v>0</v>
      </c>
      <c r="G436" s="9">
        <f t="shared" si="48"/>
        <v>0</v>
      </c>
    </row>
    <row r="437" spans="1:7" hidden="1" x14ac:dyDescent="0.2">
      <c r="A437" s="15" t="s">
        <v>285</v>
      </c>
      <c r="B437" s="16" t="s">
        <v>707</v>
      </c>
      <c r="C437" s="238">
        <v>0</v>
      </c>
      <c r="D437" s="238">
        <v>0</v>
      </c>
      <c r="E437" s="238">
        <v>0</v>
      </c>
      <c r="F437" s="238">
        <v>0</v>
      </c>
      <c r="G437" s="9">
        <f t="shared" si="48"/>
        <v>0</v>
      </c>
    </row>
    <row r="438" spans="1:7" hidden="1" x14ac:dyDescent="0.2">
      <c r="A438" s="15" t="s">
        <v>287</v>
      </c>
      <c r="B438" s="16" t="s">
        <v>708</v>
      </c>
      <c r="C438" s="238">
        <v>0</v>
      </c>
      <c r="D438" s="238">
        <v>0</v>
      </c>
      <c r="E438" s="238">
        <v>0</v>
      </c>
      <c r="F438" s="238">
        <v>0</v>
      </c>
      <c r="G438" s="9">
        <f t="shared" si="48"/>
        <v>0</v>
      </c>
    </row>
    <row r="439" spans="1:7" hidden="1" x14ac:dyDescent="0.2">
      <c r="A439" s="15" t="s">
        <v>289</v>
      </c>
      <c r="B439" s="16" t="s">
        <v>709</v>
      </c>
      <c r="C439" s="238">
        <v>0</v>
      </c>
      <c r="D439" s="238">
        <v>0</v>
      </c>
      <c r="E439" s="238">
        <v>0</v>
      </c>
      <c r="F439" s="238">
        <v>0</v>
      </c>
      <c r="G439" s="9">
        <f t="shared" si="48"/>
        <v>0</v>
      </c>
    </row>
    <row r="440" spans="1:7" hidden="1" x14ac:dyDescent="0.2">
      <c r="A440" s="15" t="s">
        <v>291</v>
      </c>
      <c r="B440" s="16" t="s">
        <v>710</v>
      </c>
      <c r="C440" s="238">
        <v>0</v>
      </c>
      <c r="D440" s="238">
        <v>0</v>
      </c>
      <c r="E440" s="238">
        <v>0</v>
      </c>
      <c r="F440" s="238">
        <v>0</v>
      </c>
      <c r="G440" s="9">
        <f t="shared" si="48"/>
        <v>0</v>
      </c>
    </row>
    <row r="441" spans="1:7" hidden="1" x14ac:dyDescent="0.2">
      <c r="A441" s="15" t="s">
        <v>293</v>
      </c>
      <c r="B441" s="16" t="s">
        <v>711</v>
      </c>
      <c r="C441" s="238">
        <v>0</v>
      </c>
      <c r="D441" s="238">
        <v>0</v>
      </c>
      <c r="E441" s="238">
        <v>0</v>
      </c>
      <c r="F441" s="238">
        <v>0</v>
      </c>
      <c r="G441" s="9">
        <f t="shared" si="48"/>
        <v>0</v>
      </c>
    </row>
    <row r="442" spans="1:7" x14ac:dyDescent="0.2">
      <c r="A442" s="15" t="s">
        <v>295</v>
      </c>
      <c r="B442" s="16" t="s">
        <v>712</v>
      </c>
      <c r="C442" s="9">
        <v>8000000</v>
      </c>
      <c r="D442" s="9">
        <v>8000000</v>
      </c>
      <c r="E442" s="9">
        <v>21894103</v>
      </c>
      <c r="F442" s="9">
        <v>14000</v>
      </c>
      <c r="G442" s="9">
        <f t="shared" si="48"/>
        <v>-7986000</v>
      </c>
    </row>
    <row r="443" spans="1:7" hidden="1" x14ac:dyDescent="0.2">
      <c r="A443" s="15" t="s">
        <v>297</v>
      </c>
      <c r="B443" s="16" t="s">
        <v>713</v>
      </c>
      <c r="C443" s="238">
        <v>0</v>
      </c>
      <c r="D443" s="238">
        <v>0</v>
      </c>
      <c r="E443" s="238">
        <v>0</v>
      </c>
      <c r="F443" s="238">
        <v>0</v>
      </c>
      <c r="G443" s="9">
        <f t="shared" si="48"/>
        <v>0</v>
      </c>
    </row>
    <row r="444" spans="1:7" hidden="1" x14ac:dyDescent="0.2">
      <c r="A444" s="15" t="s">
        <v>299</v>
      </c>
      <c r="B444" s="16" t="s">
        <v>714</v>
      </c>
      <c r="C444" s="238">
        <v>0</v>
      </c>
      <c r="D444" s="238">
        <v>0</v>
      </c>
      <c r="E444" s="238">
        <v>0</v>
      </c>
      <c r="F444" s="238">
        <v>0</v>
      </c>
      <c r="G444" s="9">
        <f t="shared" si="48"/>
        <v>0</v>
      </c>
    </row>
    <row r="445" spans="1:7" hidden="1" x14ac:dyDescent="0.2">
      <c r="A445" s="15" t="s">
        <v>301</v>
      </c>
      <c r="B445" s="16" t="s">
        <v>715</v>
      </c>
      <c r="C445" s="238">
        <v>0</v>
      </c>
      <c r="D445" s="238">
        <v>0</v>
      </c>
      <c r="E445" s="238">
        <v>0</v>
      </c>
      <c r="F445" s="238">
        <v>0</v>
      </c>
      <c r="G445" s="9">
        <f t="shared" si="48"/>
        <v>0</v>
      </c>
    </row>
    <row r="446" spans="1:7" hidden="1" x14ac:dyDescent="0.2">
      <c r="A446" s="15" t="s">
        <v>303</v>
      </c>
      <c r="B446" s="16" t="s">
        <v>716</v>
      </c>
      <c r="C446" s="238">
        <v>0</v>
      </c>
      <c r="D446" s="238">
        <v>0</v>
      </c>
      <c r="E446" s="238">
        <v>0</v>
      </c>
      <c r="F446" s="238">
        <v>0</v>
      </c>
      <c r="G446" s="9">
        <f t="shared" si="48"/>
        <v>0</v>
      </c>
    </row>
    <row r="447" spans="1:7" hidden="1" x14ac:dyDescent="0.2">
      <c r="A447" s="15" t="s">
        <v>305</v>
      </c>
      <c r="B447" s="16" t="s">
        <v>717</v>
      </c>
      <c r="C447" s="238">
        <v>0</v>
      </c>
      <c r="D447" s="238">
        <v>0</v>
      </c>
      <c r="E447" s="238">
        <v>0</v>
      </c>
      <c r="F447" s="238">
        <v>0</v>
      </c>
      <c r="G447" s="9">
        <f t="shared" si="48"/>
        <v>0</v>
      </c>
    </row>
    <row r="448" spans="1:7" hidden="1" x14ac:dyDescent="0.2">
      <c r="A448" s="15" t="s">
        <v>307</v>
      </c>
      <c r="B448" s="16" t="s">
        <v>718</v>
      </c>
      <c r="C448" s="238">
        <v>0</v>
      </c>
      <c r="D448" s="238">
        <v>0</v>
      </c>
      <c r="E448" s="238">
        <v>0</v>
      </c>
      <c r="F448" s="238">
        <v>0</v>
      </c>
      <c r="G448" s="9">
        <f t="shared" si="48"/>
        <v>0</v>
      </c>
    </row>
    <row r="449" spans="1:7" ht="25.5" hidden="1" x14ac:dyDescent="0.2">
      <c r="A449" s="15" t="s">
        <v>309</v>
      </c>
      <c r="B449" s="16" t="s">
        <v>719</v>
      </c>
      <c r="C449" s="238">
        <v>0</v>
      </c>
      <c r="D449" s="238">
        <v>0</v>
      </c>
      <c r="E449" s="238">
        <v>0</v>
      </c>
      <c r="F449" s="238">
        <v>0</v>
      </c>
      <c r="G449" s="9">
        <f t="shared" si="48"/>
        <v>0</v>
      </c>
    </row>
    <row r="450" spans="1:7" ht="25.5" hidden="1" x14ac:dyDescent="0.2">
      <c r="A450" s="15" t="s">
        <v>311</v>
      </c>
      <c r="B450" s="16" t="s">
        <v>720</v>
      </c>
      <c r="C450" s="238">
        <v>0</v>
      </c>
      <c r="D450" s="238">
        <v>0</v>
      </c>
      <c r="E450" s="238">
        <v>0</v>
      </c>
      <c r="F450" s="238">
        <v>0</v>
      </c>
      <c r="G450" s="9">
        <f t="shared" si="48"/>
        <v>0</v>
      </c>
    </row>
    <row r="451" spans="1:7" hidden="1" x14ac:dyDescent="0.2">
      <c r="A451" s="15" t="s">
        <v>313</v>
      </c>
      <c r="B451" s="16" t="s">
        <v>721</v>
      </c>
      <c r="C451" s="238">
        <v>0</v>
      </c>
      <c r="D451" s="238">
        <v>0</v>
      </c>
      <c r="E451" s="238">
        <v>0</v>
      </c>
      <c r="F451" s="238">
        <v>0</v>
      </c>
      <c r="G451" s="9">
        <f t="shared" si="48"/>
        <v>0</v>
      </c>
    </row>
    <row r="452" spans="1:7" hidden="1" x14ac:dyDescent="0.2">
      <c r="A452" s="15" t="s">
        <v>315</v>
      </c>
      <c r="B452" s="16" t="s">
        <v>722</v>
      </c>
      <c r="C452" s="238">
        <v>0</v>
      </c>
      <c r="D452" s="238">
        <v>0</v>
      </c>
      <c r="E452" s="238">
        <v>0</v>
      </c>
      <c r="F452" s="238">
        <v>0</v>
      </c>
      <c r="G452" s="9">
        <f t="shared" si="48"/>
        <v>0</v>
      </c>
    </row>
    <row r="453" spans="1:7" hidden="1" x14ac:dyDescent="0.2">
      <c r="A453" s="15" t="s">
        <v>317</v>
      </c>
      <c r="B453" s="16" t="s">
        <v>723</v>
      </c>
      <c r="C453" s="238">
        <v>0</v>
      </c>
      <c r="D453" s="238">
        <v>0</v>
      </c>
      <c r="E453" s="238">
        <v>0</v>
      </c>
      <c r="F453" s="238">
        <v>0</v>
      </c>
      <c r="G453" s="9">
        <f t="shared" si="48"/>
        <v>0</v>
      </c>
    </row>
    <row r="454" spans="1:7" hidden="1" x14ac:dyDescent="0.2">
      <c r="A454" s="15" t="s">
        <v>319</v>
      </c>
      <c r="B454" s="16" t="s">
        <v>724</v>
      </c>
      <c r="C454" s="238">
        <v>0</v>
      </c>
      <c r="D454" s="238">
        <v>0</v>
      </c>
      <c r="E454" s="238">
        <v>0</v>
      </c>
      <c r="F454" s="238">
        <v>0</v>
      </c>
      <c r="G454" s="9">
        <f t="shared" si="48"/>
        <v>0</v>
      </c>
    </row>
    <row r="455" spans="1:7" hidden="1" x14ac:dyDescent="0.2">
      <c r="A455" s="15" t="s">
        <v>321</v>
      </c>
      <c r="B455" s="16" t="s">
        <v>725</v>
      </c>
      <c r="C455" s="238">
        <v>0</v>
      </c>
      <c r="D455" s="238">
        <v>0</v>
      </c>
      <c r="E455" s="238">
        <v>0</v>
      </c>
      <c r="F455" s="238">
        <v>0</v>
      </c>
      <c r="G455" s="9">
        <f t="shared" ref="G455:G518" si="53">F455-D455</f>
        <v>0</v>
      </c>
    </row>
    <row r="456" spans="1:7" hidden="1" x14ac:dyDescent="0.2">
      <c r="A456" s="15" t="s">
        <v>323</v>
      </c>
      <c r="B456" s="16" t="s">
        <v>726</v>
      </c>
      <c r="C456" s="238">
        <v>0</v>
      </c>
      <c r="D456" s="238">
        <v>0</v>
      </c>
      <c r="E456" s="238">
        <v>0</v>
      </c>
      <c r="F456" s="238">
        <v>0</v>
      </c>
      <c r="G456" s="9">
        <f t="shared" si="53"/>
        <v>0</v>
      </c>
    </row>
    <row r="457" spans="1:7" hidden="1" x14ac:dyDescent="0.2">
      <c r="A457" s="15" t="s">
        <v>325</v>
      </c>
      <c r="B457" s="16" t="s">
        <v>727</v>
      </c>
      <c r="C457" s="238">
        <v>0</v>
      </c>
      <c r="D457" s="238">
        <v>0</v>
      </c>
      <c r="E457" s="238">
        <v>0</v>
      </c>
      <c r="F457" s="238">
        <v>0</v>
      </c>
      <c r="G457" s="9">
        <f t="shared" si="53"/>
        <v>0</v>
      </c>
    </row>
    <row r="458" spans="1:7" hidden="1" x14ac:dyDescent="0.2">
      <c r="A458" s="15" t="s">
        <v>327</v>
      </c>
      <c r="B458" s="16" t="s">
        <v>728</v>
      </c>
      <c r="C458" s="238">
        <v>0</v>
      </c>
      <c r="D458" s="238">
        <v>0</v>
      </c>
      <c r="E458" s="238">
        <v>0</v>
      </c>
      <c r="F458" s="238">
        <v>0</v>
      </c>
      <c r="G458" s="9">
        <f t="shared" si="53"/>
        <v>0</v>
      </c>
    </row>
    <row r="459" spans="1:7" hidden="1" x14ac:dyDescent="0.2">
      <c r="A459" s="15" t="s">
        <v>329</v>
      </c>
      <c r="B459" s="16" t="s">
        <v>729</v>
      </c>
      <c r="C459" s="238">
        <v>0</v>
      </c>
      <c r="D459" s="238">
        <v>0</v>
      </c>
      <c r="E459" s="238">
        <v>0</v>
      </c>
      <c r="F459" s="238">
        <v>0</v>
      </c>
      <c r="G459" s="9">
        <f t="shared" si="53"/>
        <v>0</v>
      </c>
    </row>
    <row r="460" spans="1:7" hidden="1" x14ac:dyDescent="0.2">
      <c r="A460" s="15" t="s">
        <v>331</v>
      </c>
      <c r="B460" s="16" t="s">
        <v>730</v>
      </c>
      <c r="C460" s="238">
        <v>0</v>
      </c>
      <c r="D460" s="238">
        <v>0</v>
      </c>
      <c r="E460" s="238">
        <v>0</v>
      </c>
      <c r="F460" s="238">
        <v>0</v>
      </c>
      <c r="G460" s="9">
        <f t="shared" si="53"/>
        <v>0</v>
      </c>
    </row>
    <row r="461" spans="1:7" ht="15.75" hidden="1" customHeight="1" x14ac:dyDescent="0.2">
      <c r="A461" s="15" t="s">
        <v>333</v>
      </c>
      <c r="B461" s="16" t="s">
        <v>731</v>
      </c>
      <c r="C461" s="238">
        <v>0</v>
      </c>
      <c r="D461" s="238">
        <v>0</v>
      </c>
      <c r="E461" s="238">
        <v>0</v>
      </c>
      <c r="F461" s="238">
        <v>0</v>
      </c>
      <c r="G461" s="9">
        <f t="shared" si="53"/>
        <v>0</v>
      </c>
    </row>
    <row r="462" spans="1:7" hidden="1" x14ac:dyDescent="0.2">
      <c r="A462" s="15" t="s">
        <v>335</v>
      </c>
      <c r="B462" s="16" t="s">
        <v>732</v>
      </c>
      <c r="C462" s="238">
        <v>0</v>
      </c>
      <c r="D462" s="238">
        <v>0</v>
      </c>
      <c r="E462" s="238">
        <v>0</v>
      </c>
      <c r="F462" s="238">
        <v>0</v>
      </c>
      <c r="G462" s="9">
        <f t="shared" si="53"/>
        <v>0</v>
      </c>
    </row>
    <row r="463" spans="1:7" hidden="1" x14ac:dyDescent="0.2">
      <c r="A463" s="15" t="s">
        <v>337</v>
      </c>
      <c r="B463" s="16" t="s">
        <v>733</v>
      </c>
      <c r="C463" s="238">
        <v>0</v>
      </c>
      <c r="D463" s="238">
        <v>0</v>
      </c>
      <c r="E463" s="238">
        <v>0</v>
      </c>
      <c r="F463" s="238">
        <v>0</v>
      </c>
      <c r="G463" s="9">
        <f t="shared" si="53"/>
        <v>0</v>
      </c>
    </row>
    <row r="464" spans="1:7" hidden="1" x14ac:dyDescent="0.2">
      <c r="A464" s="15" t="s">
        <v>339</v>
      </c>
      <c r="B464" s="16" t="s">
        <v>734</v>
      </c>
      <c r="C464" s="238">
        <v>0</v>
      </c>
      <c r="D464" s="238">
        <v>0</v>
      </c>
      <c r="E464" s="238">
        <v>0</v>
      </c>
      <c r="F464" s="238">
        <v>0</v>
      </c>
      <c r="G464" s="9">
        <f t="shared" si="53"/>
        <v>0</v>
      </c>
    </row>
    <row r="465" spans="1:7" hidden="1" x14ac:dyDescent="0.2">
      <c r="A465" s="15" t="s">
        <v>341</v>
      </c>
      <c r="B465" s="16" t="s">
        <v>735</v>
      </c>
      <c r="C465" s="238">
        <v>0</v>
      </c>
      <c r="D465" s="238">
        <v>0</v>
      </c>
      <c r="E465" s="238">
        <v>0</v>
      </c>
      <c r="F465" s="238">
        <v>0</v>
      </c>
      <c r="G465" s="9">
        <f t="shared" si="53"/>
        <v>0</v>
      </c>
    </row>
    <row r="466" spans="1:7" ht="15.75" customHeight="1" x14ac:dyDescent="0.2">
      <c r="A466" s="15" t="s">
        <v>343</v>
      </c>
      <c r="B466" s="16" t="s">
        <v>736</v>
      </c>
      <c r="C466" s="244">
        <f t="shared" ref="C466:D466" si="54">C474</f>
        <v>100000</v>
      </c>
      <c r="D466" s="244">
        <f t="shared" si="54"/>
        <v>100000</v>
      </c>
      <c r="E466" s="244">
        <f>E474</f>
        <v>182250</v>
      </c>
      <c r="F466" s="244">
        <f>F474</f>
        <v>200</v>
      </c>
      <c r="G466" s="9">
        <f t="shared" si="53"/>
        <v>-99800</v>
      </c>
    </row>
    <row r="467" spans="1:7" hidden="1" x14ac:dyDescent="0.2">
      <c r="A467" s="15" t="s">
        <v>345</v>
      </c>
      <c r="B467" s="16" t="s">
        <v>737</v>
      </c>
      <c r="C467" s="238">
        <v>0</v>
      </c>
      <c r="D467" s="238">
        <v>0</v>
      </c>
      <c r="E467" s="238">
        <v>0</v>
      </c>
      <c r="F467" s="238">
        <v>0</v>
      </c>
      <c r="G467" s="9">
        <f t="shared" si="53"/>
        <v>0</v>
      </c>
    </row>
    <row r="468" spans="1:7" hidden="1" x14ac:dyDescent="0.2">
      <c r="A468" s="15" t="s">
        <v>347</v>
      </c>
      <c r="B468" s="16" t="s">
        <v>738</v>
      </c>
      <c r="C468" s="238">
        <v>0</v>
      </c>
      <c r="D468" s="238">
        <v>0</v>
      </c>
      <c r="E468" s="238">
        <v>0</v>
      </c>
      <c r="F468" s="238">
        <v>0</v>
      </c>
      <c r="G468" s="9">
        <f t="shared" si="53"/>
        <v>0</v>
      </c>
    </row>
    <row r="469" spans="1:7" ht="25.5" hidden="1" x14ac:dyDescent="0.2">
      <c r="A469" s="15" t="s">
        <v>349</v>
      </c>
      <c r="B469" s="16" t="s">
        <v>739</v>
      </c>
      <c r="C469" s="238">
        <v>0</v>
      </c>
      <c r="D469" s="238">
        <v>0</v>
      </c>
      <c r="E469" s="238">
        <v>0</v>
      </c>
      <c r="F469" s="238">
        <v>0</v>
      </c>
      <c r="G469" s="9">
        <f t="shared" si="53"/>
        <v>0</v>
      </c>
    </row>
    <row r="470" spans="1:7" hidden="1" x14ac:dyDescent="0.2">
      <c r="A470" s="15" t="s">
        <v>351</v>
      </c>
      <c r="B470" s="16" t="s">
        <v>740</v>
      </c>
      <c r="C470" s="238">
        <v>0</v>
      </c>
      <c r="D470" s="238">
        <v>0</v>
      </c>
      <c r="E470" s="238">
        <v>0</v>
      </c>
      <c r="F470" s="238">
        <v>0</v>
      </c>
      <c r="G470" s="9">
        <f t="shared" si="53"/>
        <v>0</v>
      </c>
    </row>
    <row r="471" spans="1:7" hidden="1" x14ac:dyDescent="0.2">
      <c r="A471" s="15" t="s">
        <v>353</v>
      </c>
      <c r="B471" s="16" t="s">
        <v>741</v>
      </c>
      <c r="C471" s="238">
        <v>0</v>
      </c>
      <c r="D471" s="238">
        <v>0</v>
      </c>
      <c r="E471" s="238">
        <v>0</v>
      </c>
      <c r="F471" s="238">
        <v>0</v>
      </c>
      <c r="G471" s="9">
        <f t="shared" si="53"/>
        <v>0</v>
      </c>
    </row>
    <row r="472" spans="1:7" hidden="1" x14ac:dyDescent="0.2">
      <c r="A472" s="15" t="s">
        <v>355</v>
      </c>
      <c r="B472" s="16" t="s">
        <v>742</v>
      </c>
      <c r="C472" s="238">
        <v>0</v>
      </c>
      <c r="D472" s="238">
        <v>0</v>
      </c>
      <c r="E472" s="238">
        <v>0</v>
      </c>
      <c r="F472" s="238">
        <v>0</v>
      </c>
      <c r="G472" s="9">
        <f t="shared" si="53"/>
        <v>0</v>
      </c>
    </row>
    <row r="473" spans="1:7" hidden="1" x14ac:dyDescent="0.2">
      <c r="A473" s="15" t="s">
        <v>357</v>
      </c>
      <c r="B473" s="16" t="s">
        <v>743</v>
      </c>
      <c r="C473" s="238">
        <v>0</v>
      </c>
      <c r="D473" s="238">
        <v>0</v>
      </c>
      <c r="E473" s="238">
        <v>0</v>
      </c>
      <c r="F473" s="238">
        <v>0</v>
      </c>
      <c r="G473" s="9">
        <f t="shared" si="53"/>
        <v>0</v>
      </c>
    </row>
    <row r="474" spans="1:7" x14ac:dyDescent="0.2">
      <c r="A474" s="15" t="s">
        <v>359</v>
      </c>
      <c r="B474" s="16" t="s">
        <v>744</v>
      </c>
      <c r="C474" s="9">
        <v>100000</v>
      </c>
      <c r="D474" s="9">
        <v>100000</v>
      </c>
      <c r="E474" s="9">
        <v>182250</v>
      </c>
      <c r="F474" s="9">
        <v>200</v>
      </c>
      <c r="G474" s="9">
        <f t="shared" si="53"/>
        <v>-99800</v>
      </c>
    </row>
    <row r="475" spans="1:7" hidden="1" x14ac:dyDescent="0.2">
      <c r="A475" s="15" t="s">
        <v>361</v>
      </c>
      <c r="B475" s="16" t="s">
        <v>745</v>
      </c>
      <c r="C475" s="238">
        <v>0</v>
      </c>
      <c r="D475" s="238">
        <v>0</v>
      </c>
      <c r="E475" s="238">
        <v>0</v>
      </c>
      <c r="F475" s="238">
        <v>0</v>
      </c>
      <c r="G475" s="9">
        <f t="shared" si="53"/>
        <v>0</v>
      </c>
    </row>
    <row r="476" spans="1:7" hidden="1" x14ac:dyDescent="0.2">
      <c r="A476" s="15" t="s">
        <v>363</v>
      </c>
      <c r="B476" s="16" t="s">
        <v>746</v>
      </c>
      <c r="C476" s="238">
        <v>0</v>
      </c>
      <c r="D476" s="238">
        <v>0</v>
      </c>
      <c r="E476" s="238">
        <v>0</v>
      </c>
      <c r="F476" s="238">
        <v>0</v>
      </c>
      <c r="G476" s="9">
        <f t="shared" si="53"/>
        <v>0</v>
      </c>
    </row>
    <row r="477" spans="1:7" hidden="1" x14ac:dyDescent="0.2">
      <c r="A477" s="15" t="s">
        <v>365</v>
      </c>
      <c r="B477" s="16" t="s">
        <v>747</v>
      </c>
      <c r="C477" s="238">
        <v>0</v>
      </c>
      <c r="D477" s="238">
        <v>0</v>
      </c>
      <c r="E477" s="238">
        <v>0</v>
      </c>
      <c r="F477" s="238">
        <v>0</v>
      </c>
      <c r="G477" s="9">
        <f t="shared" si="53"/>
        <v>0</v>
      </c>
    </row>
    <row r="478" spans="1:7" hidden="1" x14ac:dyDescent="0.2">
      <c r="A478" s="15" t="s">
        <v>367</v>
      </c>
      <c r="B478" s="16" t="s">
        <v>748</v>
      </c>
      <c r="C478" s="238">
        <v>0</v>
      </c>
      <c r="D478" s="238">
        <v>0</v>
      </c>
      <c r="E478" s="238">
        <v>0</v>
      </c>
      <c r="F478" s="238">
        <v>0</v>
      </c>
      <c r="G478" s="9">
        <f t="shared" si="53"/>
        <v>0</v>
      </c>
    </row>
    <row r="479" spans="1:7" hidden="1" x14ac:dyDescent="0.2">
      <c r="A479" s="15" t="s">
        <v>369</v>
      </c>
      <c r="B479" s="16" t="s">
        <v>749</v>
      </c>
      <c r="C479" s="238">
        <v>0</v>
      </c>
      <c r="D479" s="238">
        <v>0</v>
      </c>
      <c r="E479" s="238">
        <v>0</v>
      </c>
      <c r="F479" s="238">
        <v>0</v>
      </c>
      <c r="G479" s="9">
        <f t="shared" si="53"/>
        <v>0</v>
      </c>
    </row>
    <row r="480" spans="1:7" hidden="1" x14ac:dyDescent="0.2">
      <c r="A480" s="15" t="s">
        <v>371</v>
      </c>
      <c r="B480" s="16" t="s">
        <v>750</v>
      </c>
      <c r="C480" s="238">
        <v>0</v>
      </c>
      <c r="D480" s="238">
        <v>0</v>
      </c>
      <c r="E480" s="238">
        <v>0</v>
      </c>
      <c r="F480" s="238">
        <v>0</v>
      </c>
      <c r="G480" s="9">
        <f t="shared" si="53"/>
        <v>0</v>
      </c>
    </row>
    <row r="481" spans="1:7" hidden="1" x14ac:dyDescent="0.2">
      <c r="A481" s="15" t="s">
        <v>373</v>
      </c>
      <c r="B481" s="16" t="s">
        <v>751</v>
      </c>
      <c r="C481" s="238">
        <v>0</v>
      </c>
      <c r="D481" s="238">
        <v>0</v>
      </c>
      <c r="E481" s="238">
        <v>0</v>
      </c>
      <c r="F481" s="238">
        <v>0</v>
      </c>
      <c r="G481" s="9">
        <f t="shared" si="53"/>
        <v>0</v>
      </c>
    </row>
    <row r="482" spans="1:7" hidden="1" x14ac:dyDescent="0.2">
      <c r="A482" s="15" t="s">
        <v>375</v>
      </c>
      <c r="B482" s="16" t="s">
        <v>752</v>
      </c>
      <c r="C482" s="238">
        <v>0</v>
      </c>
      <c r="D482" s="238">
        <v>0</v>
      </c>
      <c r="E482" s="238">
        <v>0</v>
      </c>
      <c r="F482" s="238">
        <v>0</v>
      </c>
      <c r="G482" s="9">
        <f t="shared" si="53"/>
        <v>0</v>
      </c>
    </row>
    <row r="483" spans="1:7" ht="15.75" customHeight="1" x14ac:dyDescent="0.2">
      <c r="A483" s="18" t="s">
        <v>377</v>
      </c>
      <c r="B483" s="29" t="s">
        <v>753</v>
      </c>
      <c r="C483" s="246">
        <f t="shared" ref="C483:D483" si="55">C474+C461+C435</f>
        <v>8100000</v>
      </c>
      <c r="D483" s="246">
        <f t="shared" si="55"/>
        <v>8100000</v>
      </c>
      <c r="E483" s="246">
        <f t="shared" ref="E483" si="56">E474+E461+E435</f>
        <v>22258603</v>
      </c>
      <c r="F483" s="246">
        <f>F474+F461+F435</f>
        <v>14400</v>
      </c>
      <c r="G483" s="9">
        <f t="shared" si="53"/>
        <v>-8085600</v>
      </c>
    </row>
    <row r="484" spans="1:7" s="24" customFormat="1" ht="15.75" customHeight="1" x14ac:dyDescent="0.2">
      <c r="A484" s="18" t="s">
        <v>379</v>
      </c>
      <c r="B484" s="29" t="s">
        <v>754</v>
      </c>
      <c r="C484" s="246">
        <f t="shared" ref="C484:D484" si="57">C496+C487+C488</f>
        <v>150000</v>
      </c>
      <c r="D484" s="246">
        <f t="shared" si="57"/>
        <v>150000</v>
      </c>
      <c r="E484" s="246">
        <f t="shared" ref="E484:F484" si="58">E496+E487+E488</f>
        <v>447605</v>
      </c>
      <c r="F484" s="246">
        <f t="shared" si="58"/>
        <v>150</v>
      </c>
      <c r="G484" s="9">
        <f t="shared" si="53"/>
        <v>-149850</v>
      </c>
    </row>
    <row r="485" spans="1:7" hidden="1" x14ac:dyDescent="0.2">
      <c r="A485" s="15" t="s">
        <v>381</v>
      </c>
      <c r="B485" s="16" t="s">
        <v>755</v>
      </c>
      <c r="C485" s="238">
        <v>0</v>
      </c>
      <c r="D485" s="238">
        <v>0</v>
      </c>
      <c r="E485" s="238">
        <v>0</v>
      </c>
      <c r="F485" s="238">
        <v>0</v>
      </c>
      <c r="G485" s="9">
        <f t="shared" si="53"/>
        <v>0</v>
      </c>
    </row>
    <row r="486" spans="1:7" hidden="1" x14ac:dyDescent="0.2">
      <c r="A486" s="15" t="s">
        <v>383</v>
      </c>
      <c r="B486" s="16" t="s">
        <v>756</v>
      </c>
      <c r="C486" s="238">
        <v>0</v>
      </c>
      <c r="D486" s="238">
        <v>0</v>
      </c>
      <c r="E486" s="238">
        <v>0</v>
      </c>
      <c r="F486" s="238">
        <v>0</v>
      </c>
      <c r="G486" s="9">
        <f t="shared" si="53"/>
        <v>0</v>
      </c>
    </row>
    <row r="487" spans="1:7" hidden="1" x14ac:dyDescent="0.2">
      <c r="A487" s="15" t="s">
        <v>385</v>
      </c>
      <c r="B487" s="16" t="s">
        <v>757</v>
      </c>
      <c r="C487" s="238">
        <v>0</v>
      </c>
      <c r="D487" s="238">
        <v>0</v>
      </c>
      <c r="E487" s="238">
        <v>0</v>
      </c>
      <c r="F487" s="238">
        <v>0</v>
      </c>
      <c r="G487" s="9">
        <f t="shared" si="53"/>
        <v>0</v>
      </c>
    </row>
    <row r="488" spans="1:7" hidden="1" x14ac:dyDescent="0.2">
      <c r="A488" s="15" t="s">
        <v>387</v>
      </c>
      <c r="B488" s="16" t="s">
        <v>758</v>
      </c>
      <c r="C488" s="238">
        <v>0</v>
      </c>
      <c r="D488" s="238">
        <v>0</v>
      </c>
      <c r="E488" s="238">
        <v>0</v>
      </c>
      <c r="F488" s="238">
        <v>0</v>
      </c>
      <c r="G488" s="9">
        <f t="shared" si="53"/>
        <v>0</v>
      </c>
    </row>
    <row r="489" spans="1:7" hidden="1" x14ac:dyDescent="0.2">
      <c r="A489" s="15" t="s">
        <v>389</v>
      </c>
      <c r="B489" s="16" t="s">
        <v>759</v>
      </c>
      <c r="C489" s="238">
        <v>0</v>
      </c>
      <c r="D489" s="238">
        <v>0</v>
      </c>
      <c r="E489" s="238">
        <v>0</v>
      </c>
      <c r="F489" s="238">
        <v>0</v>
      </c>
      <c r="G489" s="9">
        <f t="shared" si="53"/>
        <v>0</v>
      </c>
    </row>
    <row r="490" spans="1:7" ht="25.5" hidden="1" x14ac:dyDescent="0.2">
      <c r="A490" s="15" t="s">
        <v>391</v>
      </c>
      <c r="B490" s="16" t="s">
        <v>760</v>
      </c>
      <c r="C490" s="238">
        <v>0</v>
      </c>
      <c r="D490" s="238">
        <v>0</v>
      </c>
      <c r="E490" s="238">
        <v>0</v>
      </c>
      <c r="F490" s="238">
        <v>0</v>
      </c>
      <c r="G490" s="9">
        <f t="shared" si="53"/>
        <v>0</v>
      </c>
    </row>
    <row r="491" spans="1:7" hidden="1" x14ac:dyDescent="0.2">
      <c r="A491" s="15" t="s">
        <v>393</v>
      </c>
      <c r="B491" s="16" t="s">
        <v>761</v>
      </c>
      <c r="C491" s="238">
        <v>0</v>
      </c>
      <c r="D491" s="238">
        <v>0</v>
      </c>
      <c r="E491" s="238">
        <v>0</v>
      </c>
      <c r="F491" s="238">
        <v>0</v>
      </c>
      <c r="G491" s="9">
        <f t="shared" si="53"/>
        <v>0</v>
      </c>
    </row>
    <row r="492" spans="1:7" hidden="1" x14ac:dyDescent="0.2">
      <c r="A492" s="15" t="s">
        <v>395</v>
      </c>
      <c r="B492" s="16" t="s">
        <v>762</v>
      </c>
      <c r="C492" s="238">
        <v>0</v>
      </c>
      <c r="D492" s="238">
        <v>0</v>
      </c>
      <c r="E492" s="238">
        <v>0</v>
      </c>
      <c r="F492" s="238">
        <v>0</v>
      </c>
      <c r="G492" s="9">
        <f t="shared" si="53"/>
        <v>0</v>
      </c>
    </row>
    <row r="493" spans="1:7" hidden="1" x14ac:dyDescent="0.2">
      <c r="A493" s="15" t="s">
        <v>397</v>
      </c>
      <c r="B493" s="16" t="s">
        <v>763</v>
      </c>
      <c r="C493" s="238">
        <v>0</v>
      </c>
      <c r="D493" s="238">
        <v>0</v>
      </c>
      <c r="E493" s="238">
        <v>0</v>
      </c>
      <c r="F493" s="238">
        <v>0</v>
      </c>
      <c r="G493" s="9">
        <f t="shared" si="53"/>
        <v>0</v>
      </c>
    </row>
    <row r="494" spans="1:7" hidden="1" x14ac:dyDescent="0.2">
      <c r="A494" s="15" t="s">
        <v>399</v>
      </c>
      <c r="B494" s="16" t="s">
        <v>764</v>
      </c>
      <c r="C494" s="238">
        <v>0</v>
      </c>
      <c r="D494" s="238">
        <v>0</v>
      </c>
      <c r="E494" s="238">
        <v>0</v>
      </c>
      <c r="F494" s="238">
        <v>0</v>
      </c>
      <c r="G494" s="9">
        <f t="shared" si="53"/>
        <v>0</v>
      </c>
    </row>
    <row r="495" spans="1:7" ht="25.5" hidden="1" x14ac:dyDescent="0.2">
      <c r="A495" s="15" t="s">
        <v>401</v>
      </c>
      <c r="B495" s="16" t="s">
        <v>765</v>
      </c>
      <c r="C495" s="238">
        <v>0</v>
      </c>
      <c r="D495" s="238">
        <v>0</v>
      </c>
      <c r="E495" s="238">
        <v>0</v>
      </c>
      <c r="F495" s="238">
        <v>0</v>
      </c>
      <c r="G495" s="9">
        <f t="shared" si="53"/>
        <v>0</v>
      </c>
    </row>
    <row r="496" spans="1:7" x14ac:dyDescent="0.2">
      <c r="A496" s="15" t="s">
        <v>403</v>
      </c>
      <c r="B496" s="16" t="s">
        <v>766</v>
      </c>
      <c r="C496" s="9">
        <v>150000</v>
      </c>
      <c r="D496" s="9">
        <v>150000</v>
      </c>
      <c r="E496" s="9">
        <v>447605</v>
      </c>
      <c r="F496" s="9">
        <v>150</v>
      </c>
      <c r="G496" s="9">
        <f t="shared" si="53"/>
        <v>-149850</v>
      </c>
    </row>
    <row r="497" spans="1:7" s="35" customFormat="1" ht="22.5" customHeight="1" x14ac:dyDescent="0.2">
      <c r="A497" s="33" t="s">
        <v>405</v>
      </c>
      <c r="B497" s="188" t="s">
        <v>767</v>
      </c>
      <c r="C497" s="251">
        <f t="shared" ref="C497:D497" si="59">C484+C483+C427</f>
        <v>21250000</v>
      </c>
      <c r="D497" s="251">
        <f t="shared" si="59"/>
        <v>21250000</v>
      </c>
      <c r="E497" s="251">
        <f t="shared" ref="E497:F497" si="60">E484+E483+E427</f>
        <v>36681121</v>
      </c>
      <c r="F497" s="251">
        <f t="shared" si="60"/>
        <v>27550</v>
      </c>
      <c r="G497" s="9">
        <f t="shared" si="53"/>
        <v>-21222450</v>
      </c>
    </row>
    <row r="498" spans="1:7" hidden="1" outlineLevel="1" x14ac:dyDescent="0.2">
      <c r="A498" s="15" t="s">
        <v>407</v>
      </c>
      <c r="B498" s="16" t="s">
        <v>768</v>
      </c>
      <c r="C498" s="238">
        <v>0</v>
      </c>
      <c r="D498" s="238">
        <v>0</v>
      </c>
      <c r="E498" s="238">
        <v>0</v>
      </c>
      <c r="F498" s="238">
        <v>0</v>
      </c>
      <c r="G498" s="9">
        <f t="shared" si="53"/>
        <v>0</v>
      </c>
    </row>
    <row r="499" spans="1:7" outlineLevel="1" x14ac:dyDescent="0.2">
      <c r="A499" s="15" t="s">
        <v>409</v>
      </c>
      <c r="B499" s="16" t="s">
        <v>769</v>
      </c>
      <c r="C499" s="9">
        <v>1940000</v>
      </c>
      <c r="D499" s="9">
        <v>1940000</v>
      </c>
      <c r="E499" s="9">
        <f>E500+120000</f>
        <v>4971029</v>
      </c>
      <c r="F499" s="9">
        <v>2000</v>
      </c>
      <c r="G499" s="9">
        <f t="shared" si="53"/>
        <v>-1938000</v>
      </c>
    </row>
    <row r="500" spans="1:7" hidden="1" outlineLevel="1" x14ac:dyDescent="0.2">
      <c r="A500" s="15" t="s">
        <v>411</v>
      </c>
      <c r="B500" s="16" t="s">
        <v>770</v>
      </c>
      <c r="C500" s="238">
        <v>0</v>
      </c>
      <c r="D500" s="238">
        <v>0</v>
      </c>
      <c r="E500" s="238">
        <v>4851029</v>
      </c>
      <c r="F500" s="238">
        <v>0</v>
      </c>
      <c r="G500" s="9">
        <f t="shared" si="53"/>
        <v>0</v>
      </c>
    </row>
    <row r="501" spans="1:7" hidden="1" outlineLevel="1" x14ac:dyDescent="0.2">
      <c r="A501" s="15" t="s">
        <v>413</v>
      </c>
      <c r="B501" s="16" t="s">
        <v>771</v>
      </c>
      <c r="C501" s="238">
        <v>0</v>
      </c>
      <c r="D501" s="238">
        <v>0</v>
      </c>
      <c r="E501" s="238">
        <v>0</v>
      </c>
      <c r="F501" s="238">
        <v>0</v>
      </c>
      <c r="G501" s="9">
        <f t="shared" si="53"/>
        <v>0</v>
      </c>
    </row>
    <row r="502" spans="1:7" outlineLevel="1" x14ac:dyDescent="0.2">
      <c r="A502" s="15" t="s">
        <v>415</v>
      </c>
      <c r="B502" s="16" t="s">
        <v>772</v>
      </c>
      <c r="C502" s="9">
        <v>1750000</v>
      </c>
      <c r="D502" s="9">
        <v>1750000</v>
      </c>
      <c r="E502" s="9">
        <v>2758736</v>
      </c>
      <c r="F502" s="9">
        <v>1750</v>
      </c>
      <c r="G502" s="9">
        <f t="shared" si="53"/>
        <v>-1748250</v>
      </c>
    </row>
    <row r="503" spans="1:7" hidden="1" outlineLevel="1" x14ac:dyDescent="0.2">
      <c r="A503" s="15" t="s">
        <v>417</v>
      </c>
      <c r="B503" s="16" t="s">
        <v>773</v>
      </c>
      <c r="C503" s="9">
        <v>0</v>
      </c>
      <c r="D503" s="9">
        <v>0</v>
      </c>
      <c r="E503" s="9">
        <v>0</v>
      </c>
      <c r="F503" s="9">
        <v>0</v>
      </c>
      <c r="G503" s="9">
        <f t="shared" si="53"/>
        <v>0</v>
      </c>
    </row>
    <row r="504" spans="1:7" outlineLevel="1" x14ac:dyDescent="0.2">
      <c r="A504" s="15" t="s">
        <v>419</v>
      </c>
      <c r="B504" s="16" t="s">
        <v>774</v>
      </c>
      <c r="C504" s="244">
        <f t="shared" ref="C504:D504" si="61">C506</f>
        <v>500000</v>
      </c>
      <c r="D504" s="244">
        <f t="shared" si="61"/>
        <v>500000</v>
      </c>
      <c r="E504" s="244">
        <f t="shared" ref="E504:F504" si="62">E506</f>
        <v>565736</v>
      </c>
      <c r="F504" s="244">
        <f t="shared" si="62"/>
        <v>500</v>
      </c>
      <c r="G504" s="9">
        <f t="shared" si="53"/>
        <v>-499500</v>
      </c>
    </row>
    <row r="505" spans="1:7" hidden="1" outlineLevel="1" x14ac:dyDescent="0.2">
      <c r="A505" s="15" t="s">
        <v>421</v>
      </c>
      <c r="B505" s="16" t="s">
        <v>775</v>
      </c>
      <c r="C505" s="9">
        <v>0</v>
      </c>
      <c r="D505" s="9">
        <v>0</v>
      </c>
      <c r="E505" s="9">
        <v>0</v>
      </c>
      <c r="F505" s="9">
        <v>0</v>
      </c>
      <c r="G505" s="9">
        <f t="shared" si="53"/>
        <v>0</v>
      </c>
    </row>
    <row r="506" spans="1:7" outlineLevel="1" x14ac:dyDescent="0.2">
      <c r="A506" s="15" t="s">
        <v>423</v>
      </c>
      <c r="B506" s="287" t="s">
        <v>776</v>
      </c>
      <c r="C506" s="9">
        <v>500000</v>
      </c>
      <c r="D506" s="9">
        <v>500000</v>
      </c>
      <c r="E506" s="9">
        <v>565736</v>
      </c>
      <c r="F506" s="9">
        <v>500</v>
      </c>
      <c r="G506" s="9">
        <f t="shared" si="53"/>
        <v>-499500</v>
      </c>
    </row>
    <row r="507" spans="1:7" hidden="1" outlineLevel="1" x14ac:dyDescent="0.2">
      <c r="A507" s="15" t="s">
        <v>425</v>
      </c>
      <c r="B507" s="16" t="s">
        <v>777</v>
      </c>
      <c r="C507" s="238">
        <v>0</v>
      </c>
      <c r="D507" s="238">
        <v>0</v>
      </c>
      <c r="E507" s="238">
        <v>0</v>
      </c>
      <c r="F507" s="238">
        <v>0</v>
      </c>
      <c r="G507" s="9">
        <f t="shared" si="53"/>
        <v>0</v>
      </c>
    </row>
    <row r="508" spans="1:7" hidden="1" outlineLevel="1" x14ac:dyDescent="0.2">
      <c r="A508" s="15" t="s">
        <v>426</v>
      </c>
      <c r="B508" s="16" t="s">
        <v>778</v>
      </c>
      <c r="C508" s="238">
        <v>0</v>
      </c>
      <c r="D508" s="238">
        <v>0</v>
      </c>
      <c r="E508" s="238">
        <v>0</v>
      </c>
      <c r="F508" s="238">
        <v>0</v>
      </c>
      <c r="G508" s="9">
        <f t="shared" si="53"/>
        <v>0</v>
      </c>
    </row>
    <row r="509" spans="1:7" hidden="1" outlineLevel="1" x14ac:dyDescent="0.2">
      <c r="A509" s="15" t="s">
        <v>428</v>
      </c>
      <c r="B509" s="16" t="s">
        <v>779</v>
      </c>
      <c r="C509" s="238">
        <v>0</v>
      </c>
      <c r="D509" s="238">
        <v>0</v>
      </c>
      <c r="E509" s="238">
        <v>0</v>
      </c>
      <c r="F509" s="238">
        <v>0</v>
      </c>
      <c r="G509" s="9">
        <f t="shared" si="53"/>
        <v>0</v>
      </c>
    </row>
    <row r="510" spans="1:7" hidden="1" outlineLevel="1" x14ac:dyDescent="0.2">
      <c r="A510" s="15" t="s">
        <v>430</v>
      </c>
      <c r="B510" s="16" t="s">
        <v>780</v>
      </c>
      <c r="C510" s="238">
        <v>0</v>
      </c>
      <c r="D510" s="238">
        <v>0</v>
      </c>
      <c r="E510" s="238">
        <v>0</v>
      </c>
      <c r="F510" s="238">
        <v>0</v>
      </c>
      <c r="G510" s="9">
        <f t="shared" si="53"/>
        <v>0</v>
      </c>
    </row>
    <row r="511" spans="1:7" hidden="1" outlineLevel="1" x14ac:dyDescent="0.2">
      <c r="A511" s="15" t="s">
        <v>432</v>
      </c>
      <c r="B511" s="16" t="s">
        <v>781</v>
      </c>
      <c r="C511" s="238">
        <v>0</v>
      </c>
      <c r="D511" s="238">
        <v>0</v>
      </c>
      <c r="E511" s="238">
        <v>0</v>
      </c>
      <c r="F511" s="238">
        <v>0</v>
      </c>
      <c r="G511" s="9">
        <f t="shared" si="53"/>
        <v>0</v>
      </c>
    </row>
    <row r="512" spans="1:7" hidden="1" outlineLevel="1" x14ac:dyDescent="0.2">
      <c r="A512" s="15" t="s">
        <v>433</v>
      </c>
      <c r="B512" s="16" t="s">
        <v>782</v>
      </c>
      <c r="C512" s="238">
        <v>0</v>
      </c>
      <c r="D512" s="238">
        <v>0</v>
      </c>
      <c r="E512" s="238">
        <v>0</v>
      </c>
      <c r="F512" s="238">
        <v>0</v>
      </c>
      <c r="G512" s="9">
        <f t="shared" si="53"/>
        <v>0</v>
      </c>
    </row>
    <row r="513" spans="1:7" hidden="1" outlineLevel="1" x14ac:dyDescent="0.2">
      <c r="A513" s="15" t="s">
        <v>435</v>
      </c>
      <c r="B513" s="16" t="s">
        <v>783</v>
      </c>
      <c r="C513" s="238">
        <v>0</v>
      </c>
      <c r="D513" s="238">
        <v>0</v>
      </c>
      <c r="E513" s="238">
        <v>0</v>
      </c>
      <c r="F513" s="238">
        <v>0</v>
      </c>
      <c r="G513" s="9">
        <f t="shared" si="53"/>
        <v>0</v>
      </c>
    </row>
    <row r="514" spans="1:7" outlineLevel="1" x14ac:dyDescent="0.2">
      <c r="A514" s="15" t="s">
        <v>437</v>
      </c>
      <c r="B514" s="16" t="s">
        <v>784</v>
      </c>
      <c r="C514" s="9">
        <v>2000000</v>
      </c>
      <c r="D514" s="9">
        <v>2098500</v>
      </c>
      <c r="E514" s="9">
        <v>865737</v>
      </c>
      <c r="F514" s="9">
        <v>900</v>
      </c>
      <c r="G514" s="9">
        <f t="shared" si="53"/>
        <v>-2097600</v>
      </c>
    </row>
    <row r="515" spans="1:7" hidden="1" outlineLevel="1" x14ac:dyDescent="0.2">
      <c r="A515" s="15" t="s">
        <v>439</v>
      </c>
      <c r="B515" s="16" t="s">
        <v>785</v>
      </c>
      <c r="C515" s="238">
        <v>0</v>
      </c>
      <c r="D515" s="238">
        <v>0</v>
      </c>
      <c r="E515" s="238">
        <v>0</v>
      </c>
      <c r="F515" s="238">
        <v>0</v>
      </c>
      <c r="G515" s="9">
        <f t="shared" si="53"/>
        <v>0</v>
      </c>
    </row>
    <row r="516" spans="1:7" hidden="1" outlineLevel="1" x14ac:dyDescent="0.2">
      <c r="A516" s="15" t="s">
        <v>441</v>
      </c>
      <c r="B516" s="16" t="s">
        <v>786</v>
      </c>
      <c r="C516" s="238">
        <v>0</v>
      </c>
      <c r="D516" s="238">
        <v>0</v>
      </c>
      <c r="E516" s="238">
        <v>0</v>
      </c>
      <c r="F516" s="238">
        <v>0</v>
      </c>
      <c r="G516" s="9">
        <f t="shared" si="53"/>
        <v>0</v>
      </c>
    </row>
    <row r="517" spans="1:7" hidden="1" outlineLevel="1" x14ac:dyDescent="0.2">
      <c r="A517" s="15" t="s">
        <v>443</v>
      </c>
      <c r="B517" s="16" t="s">
        <v>787</v>
      </c>
      <c r="C517" s="238">
        <v>0</v>
      </c>
      <c r="D517" s="238">
        <v>0</v>
      </c>
      <c r="E517" s="238">
        <v>0</v>
      </c>
      <c r="F517" s="238">
        <v>0</v>
      </c>
      <c r="G517" s="9">
        <f t="shared" si="53"/>
        <v>0</v>
      </c>
    </row>
    <row r="518" spans="1:7" hidden="1" outlineLevel="1" x14ac:dyDescent="0.2">
      <c r="A518" s="15" t="s">
        <v>445</v>
      </c>
      <c r="B518" s="16" t="s">
        <v>788</v>
      </c>
      <c r="C518" s="238">
        <v>0</v>
      </c>
      <c r="D518" s="238">
        <v>0</v>
      </c>
      <c r="E518" s="238">
        <v>0</v>
      </c>
      <c r="F518" s="238">
        <v>0</v>
      </c>
      <c r="G518" s="9">
        <f t="shared" si="53"/>
        <v>0</v>
      </c>
    </row>
    <row r="519" spans="1:7" hidden="1" outlineLevel="1" x14ac:dyDescent="0.2">
      <c r="A519" s="15" t="s">
        <v>447</v>
      </c>
      <c r="B519" s="16" t="s">
        <v>789</v>
      </c>
      <c r="C519" s="238">
        <v>0</v>
      </c>
      <c r="D519" s="238">
        <v>0</v>
      </c>
      <c r="E519" s="238">
        <v>0</v>
      </c>
      <c r="F519" s="238">
        <v>0</v>
      </c>
      <c r="G519" s="9">
        <f t="shared" ref="G519:G582" si="63">F519-D519</f>
        <v>0</v>
      </c>
    </row>
    <row r="520" spans="1:7" hidden="1" outlineLevel="1" x14ac:dyDescent="0.2">
      <c r="A520" s="15" t="s">
        <v>449</v>
      </c>
      <c r="B520" s="16" t="s">
        <v>790</v>
      </c>
      <c r="C520" s="238">
        <v>0</v>
      </c>
      <c r="D520" s="238">
        <v>0</v>
      </c>
      <c r="E520" s="238">
        <v>0</v>
      </c>
      <c r="F520" s="238">
        <v>0</v>
      </c>
      <c r="G520" s="9">
        <f t="shared" si="63"/>
        <v>0</v>
      </c>
    </row>
    <row r="521" spans="1:7" hidden="1" outlineLevel="1" x14ac:dyDescent="0.2">
      <c r="A521" s="15" t="s">
        <v>451</v>
      </c>
      <c r="B521" s="16" t="s">
        <v>791</v>
      </c>
      <c r="C521" s="238">
        <v>0</v>
      </c>
      <c r="D521" s="238">
        <v>0</v>
      </c>
      <c r="E521" s="238">
        <v>0</v>
      </c>
      <c r="F521" s="238">
        <v>0</v>
      </c>
      <c r="G521" s="9">
        <f t="shared" si="63"/>
        <v>0</v>
      </c>
    </row>
    <row r="522" spans="1:7" hidden="1" outlineLevel="1" x14ac:dyDescent="0.2">
      <c r="A522" s="15" t="s">
        <v>453</v>
      </c>
      <c r="B522" s="16" t="s">
        <v>792</v>
      </c>
      <c r="C522" s="238">
        <v>0</v>
      </c>
      <c r="D522" s="238">
        <v>0</v>
      </c>
      <c r="E522" s="238">
        <v>0</v>
      </c>
      <c r="F522" s="238">
        <v>0</v>
      </c>
      <c r="G522" s="9">
        <f t="shared" si="63"/>
        <v>0</v>
      </c>
    </row>
    <row r="523" spans="1:7" hidden="1" outlineLevel="1" x14ac:dyDescent="0.2">
      <c r="A523" s="15" t="s">
        <v>455</v>
      </c>
      <c r="B523" s="16" t="s">
        <v>1010</v>
      </c>
      <c r="C523" s="238">
        <v>0</v>
      </c>
      <c r="D523" s="238">
        <f>D526+D525+D524</f>
        <v>994400</v>
      </c>
      <c r="E523" s="238">
        <f>E526</f>
        <v>3168029</v>
      </c>
      <c r="F523" s="238">
        <v>0</v>
      </c>
      <c r="G523" s="9">
        <f t="shared" si="63"/>
        <v>-994400</v>
      </c>
    </row>
    <row r="524" spans="1:7" hidden="1" outlineLevel="1" x14ac:dyDescent="0.2">
      <c r="A524" s="15" t="s">
        <v>457</v>
      </c>
      <c r="B524" s="16" t="s">
        <v>794</v>
      </c>
      <c r="C524" s="238">
        <v>0</v>
      </c>
      <c r="D524" s="238">
        <v>0</v>
      </c>
      <c r="E524" s="238">
        <v>434655</v>
      </c>
      <c r="F524" s="238">
        <v>0</v>
      </c>
      <c r="G524" s="9">
        <f t="shared" si="63"/>
        <v>0</v>
      </c>
    </row>
    <row r="525" spans="1:7" ht="38.25" hidden="1" outlineLevel="1" x14ac:dyDescent="0.2">
      <c r="A525" s="15" t="s">
        <v>459</v>
      </c>
      <c r="B525" s="16" t="s">
        <v>795</v>
      </c>
      <c r="C525" s="238">
        <v>0</v>
      </c>
      <c r="D525" s="238">
        <v>0</v>
      </c>
      <c r="E525" s="238">
        <v>0</v>
      </c>
      <c r="F525" s="238">
        <v>0</v>
      </c>
      <c r="G525" s="9">
        <f t="shared" si="63"/>
        <v>0</v>
      </c>
    </row>
    <row r="526" spans="1:7" hidden="1" outlineLevel="1" x14ac:dyDescent="0.2">
      <c r="A526" s="15" t="s">
        <v>461</v>
      </c>
      <c r="B526" s="16" t="s">
        <v>1028</v>
      </c>
      <c r="C526" s="238">
        <v>0</v>
      </c>
      <c r="D526" s="238">
        <v>994400</v>
      </c>
      <c r="E526" s="238">
        <f>3130105+37924</f>
        <v>3168029</v>
      </c>
      <c r="F526" s="238">
        <v>0</v>
      </c>
      <c r="G526" s="9">
        <f t="shared" si="63"/>
        <v>-994400</v>
      </c>
    </row>
    <row r="527" spans="1:7" s="35" customFormat="1" ht="22.5" customHeight="1" collapsed="1" x14ac:dyDescent="0.2">
      <c r="A527" s="33" t="s">
        <v>463</v>
      </c>
      <c r="B527" s="188" t="s">
        <v>797</v>
      </c>
      <c r="C527" s="251">
        <f>C523+C514+C504+C502+C500+C499+C516+C506</f>
        <v>6690000</v>
      </c>
      <c r="D527" s="251">
        <f>D523+D514+D504+D502+D500+D499+D516+D506</f>
        <v>7782900</v>
      </c>
      <c r="E527" s="251">
        <f>E523+E514+E504+E502+E500+E499+E516+E524</f>
        <v>17614951</v>
      </c>
      <c r="F527" s="251">
        <f>F523+F514+F504+F502+F500+F499+F516+F524</f>
        <v>5150</v>
      </c>
      <c r="G527" s="9">
        <f t="shared" si="63"/>
        <v>-7777750</v>
      </c>
    </row>
    <row r="528" spans="1:7" hidden="1" outlineLevel="1" x14ac:dyDescent="0.2">
      <c r="A528" s="15" t="s">
        <v>465</v>
      </c>
      <c r="B528" s="16" t="s">
        <v>798</v>
      </c>
      <c r="C528" s="238">
        <v>0</v>
      </c>
      <c r="D528" s="238">
        <v>0</v>
      </c>
      <c r="E528" s="238">
        <v>0</v>
      </c>
      <c r="F528" s="238">
        <v>0</v>
      </c>
      <c r="G528" s="9">
        <f t="shared" si="63"/>
        <v>0</v>
      </c>
    </row>
    <row r="529" spans="1:7" hidden="1" outlineLevel="1" x14ac:dyDescent="0.2">
      <c r="A529" s="15" t="s">
        <v>467</v>
      </c>
      <c r="B529" s="16" t="s">
        <v>799</v>
      </c>
      <c r="C529" s="238">
        <v>0</v>
      </c>
      <c r="D529" s="238">
        <v>0</v>
      </c>
      <c r="E529" s="238">
        <v>0</v>
      </c>
      <c r="F529" s="238">
        <v>0</v>
      </c>
      <c r="G529" s="9">
        <f t="shared" si="63"/>
        <v>0</v>
      </c>
    </row>
    <row r="530" spans="1:7" hidden="1" outlineLevel="1" x14ac:dyDescent="0.2">
      <c r="A530" s="15" t="s">
        <v>469</v>
      </c>
      <c r="B530" s="16" t="s">
        <v>800</v>
      </c>
      <c r="C530" s="238">
        <v>0</v>
      </c>
      <c r="D530" s="238">
        <v>0</v>
      </c>
      <c r="E530" s="238">
        <v>0</v>
      </c>
      <c r="F530" s="238">
        <v>0</v>
      </c>
      <c r="G530" s="9">
        <f t="shared" si="63"/>
        <v>0</v>
      </c>
    </row>
    <row r="531" spans="1:7" hidden="1" outlineLevel="1" x14ac:dyDescent="0.2">
      <c r="A531" s="15" t="s">
        <v>471</v>
      </c>
      <c r="B531" s="16" t="s">
        <v>801</v>
      </c>
      <c r="C531" s="238">
        <v>0</v>
      </c>
      <c r="D531" s="238">
        <v>0</v>
      </c>
      <c r="E531" s="238">
        <v>0</v>
      </c>
      <c r="F531" s="238">
        <v>0</v>
      </c>
      <c r="G531" s="9">
        <f t="shared" si="63"/>
        <v>0</v>
      </c>
    </row>
    <row r="532" spans="1:7" hidden="1" outlineLevel="1" x14ac:dyDescent="0.2">
      <c r="A532" s="15" t="s">
        <v>473</v>
      </c>
      <c r="B532" s="16" t="s">
        <v>802</v>
      </c>
      <c r="C532" s="238">
        <v>0</v>
      </c>
      <c r="D532" s="238">
        <v>0</v>
      </c>
      <c r="E532" s="238">
        <v>0</v>
      </c>
      <c r="F532" s="238">
        <v>0</v>
      </c>
      <c r="G532" s="9">
        <f t="shared" si="63"/>
        <v>0</v>
      </c>
    </row>
    <row r="533" spans="1:7" hidden="1" outlineLevel="1" x14ac:dyDescent="0.2">
      <c r="A533" s="15" t="s">
        <v>475</v>
      </c>
      <c r="B533" s="16" t="s">
        <v>803</v>
      </c>
      <c r="C533" s="238">
        <v>0</v>
      </c>
      <c r="D533" s="238">
        <v>0</v>
      </c>
      <c r="E533" s="238">
        <v>0</v>
      </c>
      <c r="F533" s="238">
        <v>0</v>
      </c>
      <c r="G533" s="9">
        <f t="shared" si="63"/>
        <v>0</v>
      </c>
    </row>
    <row r="534" spans="1:7" hidden="1" outlineLevel="1" x14ac:dyDescent="0.2">
      <c r="A534" s="15" t="s">
        <v>477</v>
      </c>
      <c r="B534" s="16" t="s">
        <v>804</v>
      </c>
      <c r="C534" s="238">
        <v>0</v>
      </c>
      <c r="D534" s="238">
        <v>0</v>
      </c>
      <c r="E534" s="238">
        <v>0</v>
      </c>
      <c r="F534" s="238">
        <v>0</v>
      </c>
      <c r="G534" s="9">
        <f t="shared" si="63"/>
        <v>0</v>
      </c>
    </row>
    <row r="535" spans="1:7" hidden="1" outlineLevel="1" x14ac:dyDescent="0.2">
      <c r="A535" s="15" t="s">
        <v>479</v>
      </c>
      <c r="B535" s="16" t="s">
        <v>805</v>
      </c>
      <c r="C535" s="238">
        <v>0</v>
      </c>
      <c r="D535" s="238">
        <v>0</v>
      </c>
      <c r="E535" s="238">
        <v>0</v>
      </c>
      <c r="F535" s="238">
        <v>0</v>
      </c>
      <c r="G535" s="9">
        <f t="shared" si="63"/>
        <v>0</v>
      </c>
    </row>
    <row r="536" spans="1:7" s="35" customFormat="1" ht="22.5" hidden="1" customHeight="1" x14ac:dyDescent="0.2">
      <c r="A536" s="33" t="s">
        <v>481</v>
      </c>
      <c r="B536" s="188" t="s">
        <v>806</v>
      </c>
      <c r="C536" s="249">
        <f t="shared" ref="C536:D536" si="64">C530</f>
        <v>0</v>
      </c>
      <c r="D536" s="249">
        <f t="shared" si="64"/>
        <v>0</v>
      </c>
      <c r="E536" s="249">
        <f t="shared" ref="E536" si="65">E530</f>
        <v>0</v>
      </c>
      <c r="F536" s="238">
        <v>0</v>
      </c>
      <c r="G536" s="9">
        <f t="shared" si="63"/>
        <v>0</v>
      </c>
    </row>
    <row r="537" spans="1:7" ht="25.5" hidden="1" outlineLevel="1" x14ac:dyDescent="0.2">
      <c r="A537" s="15" t="s">
        <v>483</v>
      </c>
      <c r="B537" s="16" t="s">
        <v>807</v>
      </c>
      <c r="C537" s="238">
        <v>0</v>
      </c>
      <c r="D537" s="238">
        <v>0</v>
      </c>
      <c r="E537" s="238">
        <v>0</v>
      </c>
      <c r="F537" s="238">
        <v>0</v>
      </c>
      <c r="G537" s="9">
        <f t="shared" si="63"/>
        <v>0</v>
      </c>
    </row>
    <row r="538" spans="1:7" ht="25.5" hidden="1" outlineLevel="1" x14ac:dyDescent="0.2">
      <c r="A538" s="15" t="s">
        <v>485</v>
      </c>
      <c r="B538" s="16" t="s">
        <v>808</v>
      </c>
      <c r="C538" s="238">
        <v>0</v>
      </c>
      <c r="D538" s="238">
        <v>0</v>
      </c>
      <c r="E538" s="238">
        <v>0</v>
      </c>
      <c r="F538" s="238">
        <v>0</v>
      </c>
      <c r="G538" s="9">
        <f t="shared" si="63"/>
        <v>0</v>
      </c>
    </row>
    <row r="539" spans="1:7" hidden="1" outlineLevel="1" x14ac:dyDescent="0.2">
      <c r="A539" s="15" t="s">
        <v>487</v>
      </c>
      <c r="B539" s="16" t="s">
        <v>809</v>
      </c>
      <c r="C539" s="238">
        <v>0</v>
      </c>
      <c r="D539" s="238">
        <v>0</v>
      </c>
      <c r="E539" s="238">
        <v>0</v>
      </c>
      <c r="F539" s="238">
        <v>0</v>
      </c>
      <c r="G539" s="9">
        <f t="shared" si="63"/>
        <v>0</v>
      </c>
    </row>
    <row r="540" spans="1:7" hidden="1" outlineLevel="1" x14ac:dyDescent="0.2">
      <c r="A540" s="15" t="s">
        <v>489</v>
      </c>
      <c r="B540" s="16" t="s">
        <v>810</v>
      </c>
      <c r="C540" s="238">
        <v>0</v>
      </c>
      <c r="D540" s="238">
        <v>0</v>
      </c>
      <c r="E540" s="238">
        <v>0</v>
      </c>
      <c r="F540" s="238">
        <v>0</v>
      </c>
      <c r="G540" s="9">
        <f t="shared" si="63"/>
        <v>0</v>
      </c>
    </row>
    <row r="541" spans="1:7" hidden="1" outlineLevel="1" x14ac:dyDescent="0.2">
      <c r="A541" s="15" t="s">
        <v>491</v>
      </c>
      <c r="B541" s="16" t="s">
        <v>811</v>
      </c>
      <c r="C541" s="238">
        <v>0</v>
      </c>
      <c r="D541" s="238">
        <v>0</v>
      </c>
      <c r="E541" s="238">
        <v>0</v>
      </c>
      <c r="F541" s="238">
        <v>0</v>
      </c>
      <c r="G541" s="9">
        <f t="shared" si="63"/>
        <v>0</v>
      </c>
    </row>
    <row r="542" spans="1:7" hidden="1" outlineLevel="1" x14ac:dyDescent="0.2">
      <c r="A542" s="15" t="s">
        <v>493</v>
      </c>
      <c r="B542" s="16" t="s">
        <v>812</v>
      </c>
      <c r="C542" s="238">
        <v>0</v>
      </c>
      <c r="D542" s="238">
        <v>0</v>
      </c>
      <c r="E542" s="238">
        <v>0</v>
      </c>
      <c r="F542" s="238">
        <v>0</v>
      </c>
      <c r="G542" s="9">
        <f t="shared" si="63"/>
        <v>0</v>
      </c>
    </row>
    <row r="543" spans="1:7" hidden="1" outlineLevel="1" x14ac:dyDescent="0.2">
      <c r="A543" s="15" t="s">
        <v>495</v>
      </c>
      <c r="B543" s="16" t="s">
        <v>813</v>
      </c>
      <c r="C543" s="238">
        <v>0</v>
      </c>
      <c r="D543" s="238">
        <v>0</v>
      </c>
      <c r="E543" s="238">
        <v>0</v>
      </c>
      <c r="F543" s="238">
        <v>0</v>
      </c>
      <c r="G543" s="9">
        <f t="shared" si="63"/>
        <v>0</v>
      </c>
    </row>
    <row r="544" spans="1:7" hidden="1" outlineLevel="1" x14ac:dyDescent="0.2">
      <c r="A544" s="15" t="s">
        <v>497</v>
      </c>
      <c r="B544" s="16" t="s">
        <v>814</v>
      </c>
      <c r="C544" s="238">
        <v>0</v>
      </c>
      <c r="D544" s="238">
        <v>0</v>
      </c>
      <c r="E544" s="238">
        <v>0</v>
      </c>
      <c r="F544" s="238">
        <v>0</v>
      </c>
      <c r="G544" s="9">
        <f t="shared" si="63"/>
        <v>0</v>
      </c>
    </row>
    <row r="545" spans="1:7" hidden="1" outlineLevel="1" x14ac:dyDescent="0.2">
      <c r="A545" s="15" t="s">
        <v>499</v>
      </c>
      <c r="B545" s="16" t="s">
        <v>815</v>
      </c>
      <c r="C545" s="238">
        <v>0</v>
      </c>
      <c r="D545" s="238">
        <v>0</v>
      </c>
      <c r="E545" s="238">
        <v>0</v>
      </c>
      <c r="F545" s="238">
        <v>0</v>
      </c>
      <c r="G545" s="9">
        <f t="shared" si="63"/>
        <v>0</v>
      </c>
    </row>
    <row r="546" spans="1:7" hidden="1" outlineLevel="1" x14ac:dyDescent="0.2">
      <c r="A546" s="15" t="s">
        <v>501</v>
      </c>
      <c r="B546" s="16" t="s">
        <v>816</v>
      </c>
      <c r="C546" s="238">
        <v>0</v>
      </c>
      <c r="D546" s="238">
        <v>0</v>
      </c>
      <c r="E546" s="238">
        <v>0</v>
      </c>
      <c r="F546" s="238">
        <v>0</v>
      </c>
      <c r="G546" s="9">
        <f t="shared" si="63"/>
        <v>0</v>
      </c>
    </row>
    <row r="547" spans="1:7" hidden="1" outlineLevel="1" x14ac:dyDescent="0.2">
      <c r="A547" s="15" t="s">
        <v>503</v>
      </c>
      <c r="B547" s="16" t="s">
        <v>817</v>
      </c>
      <c r="C547" s="238">
        <v>0</v>
      </c>
      <c r="D547" s="238">
        <v>0</v>
      </c>
      <c r="E547" s="238">
        <v>0</v>
      </c>
      <c r="F547" s="238">
        <v>0</v>
      </c>
      <c r="G547" s="9">
        <f t="shared" si="63"/>
        <v>0</v>
      </c>
    </row>
    <row r="548" spans="1:7" hidden="1" outlineLevel="1" x14ac:dyDescent="0.2">
      <c r="A548" s="15" t="s">
        <v>505</v>
      </c>
      <c r="B548" s="16" t="s">
        <v>818</v>
      </c>
      <c r="C548" s="238">
        <v>0</v>
      </c>
      <c r="D548" s="238">
        <v>0</v>
      </c>
      <c r="E548" s="238">
        <v>0</v>
      </c>
      <c r="F548" s="238">
        <v>0</v>
      </c>
      <c r="G548" s="9">
        <f t="shared" si="63"/>
        <v>0</v>
      </c>
    </row>
    <row r="549" spans="1:7" hidden="1" outlineLevel="1" x14ac:dyDescent="0.2">
      <c r="A549" s="15" t="s">
        <v>507</v>
      </c>
      <c r="B549" s="16" t="s">
        <v>819</v>
      </c>
      <c r="C549" s="238">
        <v>0</v>
      </c>
      <c r="D549" s="238">
        <v>0</v>
      </c>
      <c r="E549" s="238">
        <v>0</v>
      </c>
      <c r="F549" s="238">
        <v>0</v>
      </c>
      <c r="G549" s="9">
        <f t="shared" si="63"/>
        <v>0</v>
      </c>
    </row>
    <row r="550" spans="1:7" ht="12.75" hidden="1" customHeight="1" outlineLevel="1" x14ac:dyDescent="0.2">
      <c r="A550" s="15" t="s">
        <v>509</v>
      </c>
      <c r="B550" s="16" t="s">
        <v>820</v>
      </c>
      <c r="C550" s="238">
        <v>0</v>
      </c>
      <c r="D550" s="238">
        <v>0</v>
      </c>
      <c r="E550" s="238">
        <v>0</v>
      </c>
      <c r="F550" s="238">
        <v>0</v>
      </c>
      <c r="G550" s="9">
        <f t="shared" si="63"/>
        <v>0</v>
      </c>
    </row>
    <row r="551" spans="1:7" hidden="1" outlineLevel="1" x14ac:dyDescent="0.2">
      <c r="A551" s="15" t="s">
        <v>511</v>
      </c>
      <c r="B551" s="16" t="s">
        <v>821</v>
      </c>
      <c r="C551" s="238">
        <v>0</v>
      </c>
      <c r="D551" s="238">
        <v>0</v>
      </c>
      <c r="E551" s="238">
        <v>0</v>
      </c>
      <c r="F551" s="238">
        <v>0</v>
      </c>
      <c r="G551" s="9">
        <f t="shared" si="63"/>
        <v>0</v>
      </c>
    </row>
    <row r="552" spans="1:7" hidden="1" outlineLevel="1" x14ac:dyDescent="0.2">
      <c r="A552" s="15" t="s">
        <v>513</v>
      </c>
      <c r="B552" s="16" t="s">
        <v>822</v>
      </c>
      <c r="C552" s="238">
        <v>0</v>
      </c>
      <c r="D552" s="238">
        <v>0</v>
      </c>
      <c r="E552" s="238">
        <v>0</v>
      </c>
      <c r="F552" s="238">
        <v>0</v>
      </c>
      <c r="G552" s="9">
        <f t="shared" si="63"/>
        <v>0</v>
      </c>
    </row>
    <row r="553" spans="1:7" hidden="1" outlineLevel="1" x14ac:dyDescent="0.2">
      <c r="A553" s="15" t="s">
        <v>515</v>
      </c>
      <c r="B553" s="16" t="s">
        <v>823</v>
      </c>
      <c r="C553" s="238">
        <v>0</v>
      </c>
      <c r="D553" s="238">
        <v>0</v>
      </c>
      <c r="E553" s="238">
        <v>0</v>
      </c>
      <c r="F553" s="238">
        <v>0</v>
      </c>
      <c r="G553" s="9">
        <f t="shared" si="63"/>
        <v>0</v>
      </c>
    </row>
    <row r="554" spans="1:7" hidden="1" outlineLevel="1" x14ac:dyDescent="0.2">
      <c r="A554" s="15" t="s">
        <v>517</v>
      </c>
      <c r="B554" s="16" t="s">
        <v>824</v>
      </c>
      <c r="C554" s="238">
        <v>0</v>
      </c>
      <c r="D554" s="238">
        <v>0</v>
      </c>
      <c r="E554" s="238">
        <v>0</v>
      </c>
      <c r="F554" s="238">
        <v>0</v>
      </c>
      <c r="G554" s="9">
        <f t="shared" si="63"/>
        <v>0</v>
      </c>
    </row>
    <row r="555" spans="1:7" hidden="1" outlineLevel="1" x14ac:dyDescent="0.2">
      <c r="A555" s="15" t="s">
        <v>519</v>
      </c>
      <c r="B555" s="16" t="s">
        <v>825</v>
      </c>
      <c r="C555" s="238">
        <v>0</v>
      </c>
      <c r="D555" s="238">
        <v>0</v>
      </c>
      <c r="E555" s="238">
        <v>0</v>
      </c>
      <c r="F555" s="238">
        <v>0</v>
      </c>
      <c r="G555" s="9">
        <f t="shared" si="63"/>
        <v>0</v>
      </c>
    </row>
    <row r="556" spans="1:7" hidden="1" outlineLevel="1" x14ac:dyDescent="0.2">
      <c r="A556" s="15" t="s">
        <v>521</v>
      </c>
      <c r="B556" s="16" t="s">
        <v>826</v>
      </c>
      <c r="C556" s="238">
        <v>0</v>
      </c>
      <c r="D556" s="238">
        <v>0</v>
      </c>
      <c r="E556" s="238">
        <v>0</v>
      </c>
      <c r="F556" s="238">
        <v>0</v>
      </c>
      <c r="G556" s="9">
        <f t="shared" si="63"/>
        <v>0</v>
      </c>
    </row>
    <row r="557" spans="1:7" hidden="1" outlineLevel="1" x14ac:dyDescent="0.2">
      <c r="A557" s="15" t="s">
        <v>523</v>
      </c>
      <c r="B557" s="16" t="s">
        <v>827</v>
      </c>
      <c r="C557" s="238">
        <v>0</v>
      </c>
      <c r="D557" s="238">
        <v>0</v>
      </c>
      <c r="E557" s="238">
        <v>0</v>
      </c>
      <c r="F557" s="238">
        <v>0</v>
      </c>
      <c r="G557" s="9">
        <f t="shared" si="63"/>
        <v>0</v>
      </c>
    </row>
    <row r="558" spans="1:7" hidden="1" outlineLevel="1" x14ac:dyDescent="0.2">
      <c r="A558" s="15" t="s">
        <v>525</v>
      </c>
      <c r="B558" s="16" t="s">
        <v>828</v>
      </c>
      <c r="C558" s="238">
        <v>0</v>
      </c>
      <c r="D558" s="238">
        <v>0</v>
      </c>
      <c r="E558" s="238">
        <v>0</v>
      </c>
      <c r="F558" s="238">
        <v>0</v>
      </c>
      <c r="G558" s="9">
        <f t="shared" si="63"/>
        <v>0</v>
      </c>
    </row>
    <row r="559" spans="1:7" hidden="1" outlineLevel="1" x14ac:dyDescent="0.2">
      <c r="A559" s="15" t="s">
        <v>527</v>
      </c>
      <c r="B559" s="16" t="s">
        <v>829</v>
      </c>
      <c r="C559" s="238">
        <v>0</v>
      </c>
      <c r="D559" s="238">
        <v>0</v>
      </c>
      <c r="E559" s="238">
        <v>0</v>
      </c>
      <c r="F559" s="238">
        <v>0</v>
      </c>
      <c r="G559" s="9">
        <f t="shared" si="63"/>
        <v>0</v>
      </c>
    </row>
    <row r="560" spans="1:7" hidden="1" outlineLevel="1" x14ac:dyDescent="0.2">
      <c r="A560" s="15" t="s">
        <v>529</v>
      </c>
      <c r="B560" s="16" t="s">
        <v>830</v>
      </c>
      <c r="C560" s="238">
        <v>0</v>
      </c>
      <c r="D560" s="238">
        <v>0</v>
      </c>
      <c r="E560" s="238">
        <v>0</v>
      </c>
      <c r="F560" s="238">
        <v>0</v>
      </c>
      <c r="G560" s="9">
        <f t="shared" si="63"/>
        <v>0</v>
      </c>
    </row>
    <row r="561" spans="1:7" hidden="1" outlineLevel="1" x14ac:dyDescent="0.2">
      <c r="A561" s="15" t="s">
        <v>531</v>
      </c>
      <c r="B561" s="16" t="s">
        <v>831</v>
      </c>
      <c r="C561" s="238">
        <v>0</v>
      </c>
      <c r="D561" s="238">
        <v>0</v>
      </c>
      <c r="E561" s="238">
        <v>0</v>
      </c>
      <c r="F561" s="238">
        <v>0</v>
      </c>
      <c r="G561" s="9">
        <f t="shared" si="63"/>
        <v>0</v>
      </c>
    </row>
    <row r="562" spans="1:7" s="35" customFormat="1" ht="22.5" hidden="1" customHeight="1" x14ac:dyDescent="0.2">
      <c r="A562" s="33" t="s">
        <v>533</v>
      </c>
      <c r="B562" s="34" t="s">
        <v>832</v>
      </c>
      <c r="C562" s="250">
        <v>0</v>
      </c>
      <c r="D562" s="250">
        <v>0</v>
      </c>
      <c r="E562" s="250">
        <v>0</v>
      </c>
      <c r="F562" s="238">
        <v>0</v>
      </c>
      <c r="G562" s="9">
        <f t="shared" si="63"/>
        <v>0</v>
      </c>
    </row>
    <row r="563" spans="1:7" ht="25.5" hidden="1" outlineLevel="1" x14ac:dyDescent="0.2">
      <c r="A563" s="15" t="s">
        <v>535</v>
      </c>
      <c r="B563" s="16" t="s">
        <v>833</v>
      </c>
      <c r="C563" s="238">
        <v>0</v>
      </c>
      <c r="D563" s="238">
        <v>0</v>
      </c>
      <c r="E563" s="238">
        <v>0</v>
      </c>
      <c r="F563" s="238">
        <v>0</v>
      </c>
      <c r="G563" s="9">
        <f t="shared" si="63"/>
        <v>0</v>
      </c>
    </row>
    <row r="564" spans="1:7" ht="25.5" hidden="1" outlineLevel="1" x14ac:dyDescent="0.2">
      <c r="A564" s="15" t="s">
        <v>537</v>
      </c>
      <c r="B564" s="16" t="s">
        <v>834</v>
      </c>
      <c r="C564" s="238">
        <v>0</v>
      </c>
      <c r="D564" s="238">
        <v>0</v>
      </c>
      <c r="E564" s="238">
        <v>0</v>
      </c>
      <c r="F564" s="238">
        <v>0</v>
      </c>
      <c r="G564" s="9">
        <f t="shared" si="63"/>
        <v>0</v>
      </c>
    </row>
    <row r="565" spans="1:7" hidden="1" outlineLevel="1" x14ac:dyDescent="0.2">
      <c r="A565" s="15" t="s">
        <v>539</v>
      </c>
      <c r="B565" s="16" t="s">
        <v>835</v>
      </c>
      <c r="C565" s="238">
        <v>0</v>
      </c>
      <c r="D565" s="238">
        <v>0</v>
      </c>
      <c r="E565" s="238">
        <v>0</v>
      </c>
      <c r="F565" s="238">
        <v>0</v>
      </c>
      <c r="G565" s="9">
        <f t="shared" si="63"/>
        <v>0</v>
      </c>
    </row>
    <row r="566" spans="1:7" hidden="1" outlineLevel="1" x14ac:dyDescent="0.2">
      <c r="A566" s="15" t="s">
        <v>541</v>
      </c>
      <c r="B566" s="16" t="s">
        <v>836</v>
      </c>
      <c r="C566" s="238">
        <v>0</v>
      </c>
      <c r="D566" s="238">
        <v>0</v>
      </c>
      <c r="E566" s="238">
        <v>0</v>
      </c>
      <c r="F566" s="238">
        <v>0</v>
      </c>
      <c r="G566" s="9">
        <f t="shared" si="63"/>
        <v>0</v>
      </c>
    </row>
    <row r="567" spans="1:7" hidden="1" outlineLevel="1" x14ac:dyDescent="0.2">
      <c r="A567" s="15" t="s">
        <v>543</v>
      </c>
      <c r="B567" s="16" t="s">
        <v>837</v>
      </c>
      <c r="C567" s="238">
        <v>0</v>
      </c>
      <c r="D567" s="238">
        <v>0</v>
      </c>
      <c r="E567" s="238">
        <v>0</v>
      </c>
      <c r="F567" s="238">
        <v>0</v>
      </c>
      <c r="G567" s="9">
        <f t="shared" si="63"/>
        <v>0</v>
      </c>
    </row>
    <row r="568" spans="1:7" hidden="1" outlineLevel="1" x14ac:dyDescent="0.2">
      <c r="A568" s="15" t="s">
        <v>545</v>
      </c>
      <c r="B568" s="16" t="s">
        <v>838</v>
      </c>
      <c r="C568" s="238">
        <v>0</v>
      </c>
      <c r="D568" s="238">
        <v>0</v>
      </c>
      <c r="E568" s="238">
        <v>0</v>
      </c>
      <c r="F568" s="238">
        <v>0</v>
      </c>
      <c r="G568" s="9">
        <f t="shared" si="63"/>
        <v>0</v>
      </c>
    </row>
    <row r="569" spans="1:7" hidden="1" outlineLevel="1" x14ac:dyDescent="0.2">
      <c r="A569" s="15" t="s">
        <v>547</v>
      </c>
      <c r="B569" s="16" t="s">
        <v>839</v>
      </c>
      <c r="C569" s="238">
        <v>0</v>
      </c>
      <c r="D569" s="238">
        <v>0</v>
      </c>
      <c r="E569" s="238">
        <v>0</v>
      </c>
      <c r="F569" s="238">
        <v>0</v>
      </c>
      <c r="G569" s="9">
        <f t="shared" si="63"/>
        <v>0</v>
      </c>
    </row>
    <row r="570" spans="1:7" hidden="1" outlineLevel="1" x14ac:dyDescent="0.2">
      <c r="A570" s="15" t="s">
        <v>549</v>
      </c>
      <c r="B570" s="16" t="s">
        <v>840</v>
      </c>
      <c r="C570" s="238">
        <v>0</v>
      </c>
      <c r="D570" s="238">
        <v>0</v>
      </c>
      <c r="E570" s="238">
        <v>0</v>
      </c>
      <c r="F570" s="238">
        <v>0</v>
      </c>
      <c r="G570" s="9">
        <f t="shared" si="63"/>
        <v>0</v>
      </c>
    </row>
    <row r="571" spans="1:7" hidden="1" outlineLevel="1" x14ac:dyDescent="0.2">
      <c r="A571" s="15" t="s">
        <v>551</v>
      </c>
      <c r="B571" s="16" t="s">
        <v>841</v>
      </c>
      <c r="C571" s="238">
        <v>0</v>
      </c>
      <c r="D571" s="238">
        <v>0</v>
      </c>
      <c r="E571" s="238">
        <v>0</v>
      </c>
      <c r="F571" s="238">
        <v>0</v>
      </c>
      <c r="G571" s="9">
        <f t="shared" si="63"/>
        <v>0</v>
      </c>
    </row>
    <row r="572" spans="1:7" hidden="1" outlineLevel="1" x14ac:dyDescent="0.2">
      <c r="A572" s="15" t="s">
        <v>553</v>
      </c>
      <c r="B572" s="16" t="s">
        <v>842</v>
      </c>
      <c r="C572" s="238">
        <v>0</v>
      </c>
      <c r="D572" s="238">
        <v>0</v>
      </c>
      <c r="E572" s="238">
        <v>0</v>
      </c>
      <c r="F572" s="238">
        <v>0</v>
      </c>
      <c r="G572" s="9">
        <f t="shared" si="63"/>
        <v>0</v>
      </c>
    </row>
    <row r="573" spans="1:7" hidden="1" outlineLevel="1" x14ac:dyDescent="0.2">
      <c r="A573" s="15" t="s">
        <v>555</v>
      </c>
      <c r="B573" s="16" t="s">
        <v>843</v>
      </c>
      <c r="C573" s="238">
        <v>0</v>
      </c>
      <c r="D573" s="238">
        <v>0</v>
      </c>
      <c r="E573" s="238">
        <v>0</v>
      </c>
      <c r="F573" s="238">
        <v>0</v>
      </c>
      <c r="G573" s="9">
        <f t="shared" si="63"/>
        <v>0</v>
      </c>
    </row>
    <row r="574" spans="1:7" hidden="1" outlineLevel="1" x14ac:dyDescent="0.2">
      <c r="A574" s="15" t="s">
        <v>557</v>
      </c>
      <c r="B574" s="16" t="s">
        <v>844</v>
      </c>
      <c r="C574" s="238">
        <v>0</v>
      </c>
      <c r="D574" s="238">
        <v>0</v>
      </c>
      <c r="E574" s="238">
        <v>0</v>
      </c>
      <c r="F574" s="238">
        <v>0</v>
      </c>
      <c r="G574" s="9">
        <f t="shared" si="63"/>
        <v>0</v>
      </c>
    </row>
    <row r="575" spans="1:7" hidden="1" outlineLevel="1" x14ac:dyDescent="0.2">
      <c r="A575" s="15" t="s">
        <v>559</v>
      </c>
      <c r="B575" s="16" t="s">
        <v>845</v>
      </c>
      <c r="C575" s="238">
        <v>0</v>
      </c>
      <c r="D575" s="238">
        <v>0</v>
      </c>
      <c r="E575" s="238">
        <v>0</v>
      </c>
      <c r="F575" s="238">
        <v>0</v>
      </c>
      <c r="G575" s="9">
        <f t="shared" si="63"/>
        <v>0</v>
      </c>
    </row>
    <row r="576" spans="1:7" hidden="1" outlineLevel="1" x14ac:dyDescent="0.2">
      <c r="A576" s="15" t="s">
        <v>561</v>
      </c>
      <c r="B576" s="16" t="s">
        <v>846</v>
      </c>
      <c r="C576" s="238">
        <v>0</v>
      </c>
      <c r="D576" s="238">
        <v>0</v>
      </c>
      <c r="E576" s="238">
        <v>0</v>
      </c>
      <c r="F576" s="238">
        <v>0</v>
      </c>
      <c r="G576" s="9">
        <f t="shared" si="63"/>
        <v>0</v>
      </c>
    </row>
    <row r="577" spans="1:7" hidden="1" outlineLevel="1" x14ac:dyDescent="0.2">
      <c r="A577" s="15" t="s">
        <v>563</v>
      </c>
      <c r="B577" s="16" t="s">
        <v>847</v>
      </c>
      <c r="C577" s="238">
        <v>0</v>
      </c>
      <c r="D577" s="238">
        <v>0</v>
      </c>
      <c r="E577" s="238">
        <v>0</v>
      </c>
      <c r="F577" s="238">
        <v>0</v>
      </c>
      <c r="G577" s="9">
        <f t="shared" si="63"/>
        <v>0</v>
      </c>
    </row>
    <row r="578" spans="1:7" hidden="1" outlineLevel="1" x14ac:dyDescent="0.2">
      <c r="A578" s="15" t="s">
        <v>565</v>
      </c>
      <c r="B578" s="16" t="s">
        <v>848</v>
      </c>
      <c r="C578" s="238">
        <v>0</v>
      </c>
      <c r="D578" s="238">
        <v>0</v>
      </c>
      <c r="E578" s="238">
        <v>0</v>
      </c>
      <c r="F578" s="238">
        <v>0</v>
      </c>
      <c r="G578" s="9">
        <f t="shared" si="63"/>
        <v>0</v>
      </c>
    </row>
    <row r="579" spans="1:7" hidden="1" outlineLevel="1" x14ac:dyDescent="0.2">
      <c r="A579" s="15" t="s">
        <v>567</v>
      </c>
      <c r="B579" s="16" t="s">
        <v>849</v>
      </c>
      <c r="C579" s="238">
        <v>0</v>
      </c>
      <c r="D579" s="238">
        <v>0</v>
      </c>
      <c r="E579" s="238">
        <v>0</v>
      </c>
      <c r="F579" s="238">
        <v>0</v>
      </c>
      <c r="G579" s="9">
        <f t="shared" si="63"/>
        <v>0</v>
      </c>
    </row>
    <row r="580" spans="1:7" hidden="1" outlineLevel="1" x14ac:dyDescent="0.2">
      <c r="A580" s="15" t="s">
        <v>569</v>
      </c>
      <c r="B580" s="16" t="s">
        <v>850</v>
      </c>
      <c r="C580" s="238">
        <v>0</v>
      </c>
      <c r="D580" s="238">
        <v>0</v>
      </c>
      <c r="E580" s="238">
        <v>0</v>
      </c>
      <c r="F580" s="238">
        <v>0</v>
      </c>
      <c r="G580" s="9">
        <f t="shared" si="63"/>
        <v>0</v>
      </c>
    </row>
    <row r="581" spans="1:7" hidden="1" outlineLevel="1" x14ac:dyDescent="0.2">
      <c r="A581" s="15" t="s">
        <v>571</v>
      </c>
      <c r="B581" s="16" t="s">
        <v>851</v>
      </c>
      <c r="C581" s="238">
        <v>0</v>
      </c>
      <c r="D581" s="238">
        <v>0</v>
      </c>
      <c r="E581" s="238">
        <v>0</v>
      </c>
      <c r="F581" s="238">
        <v>0</v>
      </c>
      <c r="G581" s="9">
        <f t="shared" si="63"/>
        <v>0</v>
      </c>
    </row>
    <row r="582" spans="1:7" hidden="1" outlineLevel="1" x14ac:dyDescent="0.2">
      <c r="A582" s="15" t="s">
        <v>573</v>
      </c>
      <c r="B582" s="16" t="s">
        <v>852</v>
      </c>
      <c r="C582" s="238">
        <v>0</v>
      </c>
      <c r="D582" s="238">
        <v>0</v>
      </c>
      <c r="E582" s="238">
        <v>0</v>
      </c>
      <c r="F582" s="238">
        <v>0</v>
      </c>
      <c r="G582" s="9">
        <f t="shared" si="63"/>
        <v>0</v>
      </c>
    </row>
    <row r="583" spans="1:7" hidden="1" outlineLevel="1" x14ac:dyDescent="0.2">
      <c r="A583" s="15" t="s">
        <v>575</v>
      </c>
      <c r="B583" s="16" t="s">
        <v>853</v>
      </c>
      <c r="C583" s="238">
        <v>0</v>
      </c>
      <c r="D583" s="238">
        <v>0</v>
      </c>
      <c r="E583" s="238">
        <v>0</v>
      </c>
      <c r="F583" s="238">
        <v>0</v>
      </c>
      <c r="G583" s="9">
        <f t="shared" ref="G583:G637" si="66">F583-D583</f>
        <v>0</v>
      </c>
    </row>
    <row r="584" spans="1:7" hidden="1" outlineLevel="1" x14ac:dyDescent="0.2">
      <c r="A584" s="15" t="s">
        <v>577</v>
      </c>
      <c r="B584" s="16" t="s">
        <v>854</v>
      </c>
      <c r="C584" s="238">
        <v>0</v>
      </c>
      <c r="D584" s="238">
        <v>0</v>
      </c>
      <c r="E584" s="238">
        <v>0</v>
      </c>
      <c r="F584" s="238">
        <v>0</v>
      </c>
      <c r="G584" s="9">
        <f t="shared" si="66"/>
        <v>0</v>
      </c>
    </row>
    <row r="585" spans="1:7" hidden="1" outlineLevel="1" x14ac:dyDescent="0.2">
      <c r="A585" s="15" t="s">
        <v>579</v>
      </c>
      <c r="B585" s="16" t="s">
        <v>855</v>
      </c>
      <c r="C585" s="238">
        <v>0</v>
      </c>
      <c r="D585" s="238">
        <v>0</v>
      </c>
      <c r="E585" s="238">
        <v>0</v>
      </c>
      <c r="F585" s="238">
        <v>0</v>
      </c>
      <c r="G585" s="9">
        <f t="shared" si="66"/>
        <v>0</v>
      </c>
    </row>
    <row r="586" spans="1:7" hidden="1" outlineLevel="1" x14ac:dyDescent="0.2">
      <c r="A586" s="15" t="s">
        <v>581</v>
      </c>
      <c r="B586" s="16" t="s">
        <v>856</v>
      </c>
      <c r="C586" s="238">
        <v>0</v>
      </c>
      <c r="D586" s="238">
        <v>0</v>
      </c>
      <c r="E586" s="238">
        <v>0</v>
      </c>
      <c r="F586" s="238">
        <v>0</v>
      </c>
      <c r="G586" s="9">
        <f t="shared" si="66"/>
        <v>0</v>
      </c>
    </row>
    <row r="587" spans="1:7" hidden="1" outlineLevel="1" x14ac:dyDescent="0.2">
      <c r="A587" s="15" t="s">
        <v>583</v>
      </c>
      <c r="B587" s="16" t="s">
        <v>857</v>
      </c>
      <c r="C587" s="238">
        <v>0</v>
      </c>
      <c r="D587" s="238">
        <v>0</v>
      </c>
      <c r="E587" s="238">
        <v>0</v>
      </c>
      <c r="F587" s="238">
        <v>0</v>
      </c>
      <c r="G587" s="9">
        <f t="shared" si="66"/>
        <v>0</v>
      </c>
    </row>
    <row r="588" spans="1:7" s="35" customFormat="1" ht="23.25" hidden="1" customHeight="1" x14ac:dyDescent="0.2">
      <c r="A588" s="33" t="s">
        <v>585</v>
      </c>
      <c r="B588" s="34" t="s">
        <v>858</v>
      </c>
      <c r="C588" s="250">
        <v>0</v>
      </c>
      <c r="D588" s="250">
        <v>0</v>
      </c>
      <c r="E588" s="250">
        <v>0</v>
      </c>
      <c r="F588" s="238">
        <v>0</v>
      </c>
      <c r="G588" s="9">
        <f t="shared" si="66"/>
        <v>0</v>
      </c>
    </row>
    <row r="589" spans="1:7" s="37" customFormat="1" ht="22.5" customHeight="1" x14ac:dyDescent="0.2">
      <c r="A589" s="36" t="s">
        <v>587</v>
      </c>
      <c r="B589" s="189" t="s">
        <v>859</v>
      </c>
      <c r="C589" s="252">
        <f t="shared" ref="C589:D589" si="67">C361+C497+C527+C536+C397</f>
        <v>117646256</v>
      </c>
      <c r="D589" s="252">
        <f t="shared" si="67"/>
        <v>118739156</v>
      </c>
      <c r="E589" s="252">
        <f>E361+E497+E527+E536+E397</f>
        <v>190162389</v>
      </c>
      <c r="F589" s="252">
        <f>F361+F497+F527+F536+F397</f>
        <v>136547</v>
      </c>
      <c r="G589" s="9">
        <f t="shared" si="66"/>
        <v>-118602609</v>
      </c>
    </row>
    <row r="590" spans="1:7" s="10" customFormat="1" hidden="1" x14ac:dyDescent="0.2">
      <c r="A590" s="1"/>
      <c r="B590" s="1"/>
      <c r="C590" s="238">
        <v>0</v>
      </c>
      <c r="D590" s="238">
        <v>0</v>
      </c>
      <c r="E590" s="238">
        <v>0</v>
      </c>
      <c r="F590" s="238">
        <v>0</v>
      </c>
      <c r="G590" s="9">
        <f t="shared" si="66"/>
        <v>0</v>
      </c>
    </row>
    <row r="591" spans="1:7" s="10" customFormat="1" hidden="1" x14ac:dyDescent="0.2">
      <c r="A591" s="15" t="s">
        <v>11</v>
      </c>
      <c r="B591" s="16" t="s">
        <v>860</v>
      </c>
      <c r="C591" s="238">
        <v>0</v>
      </c>
      <c r="D591" s="238">
        <v>0</v>
      </c>
      <c r="E591" s="238">
        <v>0</v>
      </c>
      <c r="F591" s="238">
        <v>0</v>
      </c>
      <c r="G591" s="9">
        <f t="shared" si="66"/>
        <v>0</v>
      </c>
    </row>
    <row r="592" spans="1:7" s="10" customFormat="1" hidden="1" x14ac:dyDescent="0.2">
      <c r="A592" s="15" t="s">
        <v>13</v>
      </c>
      <c r="B592" s="16" t="s">
        <v>861</v>
      </c>
      <c r="C592" s="238">
        <v>0</v>
      </c>
      <c r="D592" s="238">
        <v>0</v>
      </c>
      <c r="E592" s="238">
        <v>0</v>
      </c>
      <c r="F592" s="238">
        <v>0</v>
      </c>
      <c r="G592" s="9">
        <f t="shared" si="66"/>
        <v>0</v>
      </c>
    </row>
    <row r="593" spans="1:7" s="10" customFormat="1" hidden="1" x14ac:dyDescent="0.2">
      <c r="A593" s="15" t="s">
        <v>15</v>
      </c>
      <c r="B593" s="16" t="s">
        <v>862</v>
      </c>
      <c r="C593" s="238">
        <v>0</v>
      </c>
      <c r="D593" s="238">
        <v>0</v>
      </c>
      <c r="E593" s="238">
        <v>0</v>
      </c>
      <c r="F593" s="238">
        <v>0</v>
      </c>
      <c r="G593" s="9">
        <f t="shared" si="66"/>
        <v>0</v>
      </c>
    </row>
    <row r="594" spans="1:7" s="10" customFormat="1" hidden="1" x14ac:dyDescent="0.2">
      <c r="A594" s="15" t="s">
        <v>17</v>
      </c>
      <c r="B594" s="16" t="s">
        <v>863</v>
      </c>
      <c r="C594" s="238">
        <v>0</v>
      </c>
      <c r="D594" s="238">
        <v>0</v>
      </c>
      <c r="E594" s="238">
        <v>0</v>
      </c>
      <c r="F594" s="238">
        <v>0</v>
      </c>
      <c r="G594" s="9">
        <f t="shared" si="66"/>
        <v>0</v>
      </c>
    </row>
    <row r="595" spans="1:7" s="10" customFormat="1" hidden="1" x14ac:dyDescent="0.2">
      <c r="A595" s="15" t="s">
        <v>19</v>
      </c>
      <c r="B595" s="16" t="s">
        <v>864</v>
      </c>
      <c r="C595" s="238">
        <v>0</v>
      </c>
      <c r="D595" s="238">
        <v>0</v>
      </c>
      <c r="E595" s="238">
        <v>0</v>
      </c>
      <c r="F595" s="238">
        <v>0</v>
      </c>
      <c r="G595" s="9">
        <f t="shared" si="66"/>
        <v>0</v>
      </c>
    </row>
    <row r="596" spans="1:7" s="10" customFormat="1" hidden="1" x14ac:dyDescent="0.2">
      <c r="A596" s="18" t="s">
        <v>21</v>
      </c>
      <c r="B596" s="19" t="s">
        <v>865</v>
      </c>
      <c r="C596" s="238">
        <v>0</v>
      </c>
      <c r="D596" s="238">
        <v>0</v>
      </c>
      <c r="E596" s="238">
        <v>0</v>
      </c>
      <c r="F596" s="238">
        <v>0</v>
      </c>
      <c r="G596" s="9">
        <f t="shared" si="66"/>
        <v>0</v>
      </c>
    </row>
    <row r="597" spans="1:7" s="10" customFormat="1" hidden="1" x14ac:dyDescent="0.2">
      <c r="A597" s="15" t="s">
        <v>23</v>
      </c>
      <c r="B597" s="16" t="s">
        <v>866</v>
      </c>
      <c r="C597" s="238">
        <v>0</v>
      </c>
      <c r="D597" s="238">
        <v>0</v>
      </c>
      <c r="E597" s="238">
        <v>0</v>
      </c>
      <c r="F597" s="238">
        <v>0</v>
      </c>
      <c r="G597" s="9">
        <f t="shared" si="66"/>
        <v>0</v>
      </c>
    </row>
    <row r="598" spans="1:7" s="10" customFormat="1" hidden="1" x14ac:dyDescent="0.2">
      <c r="A598" s="15" t="s">
        <v>25</v>
      </c>
      <c r="B598" s="16" t="s">
        <v>867</v>
      </c>
      <c r="C598" s="238">
        <v>0</v>
      </c>
      <c r="D598" s="238">
        <v>0</v>
      </c>
      <c r="E598" s="238">
        <v>0</v>
      </c>
      <c r="F598" s="238">
        <v>0</v>
      </c>
      <c r="G598" s="9">
        <f t="shared" si="66"/>
        <v>0</v>
      </c>
    </row>
    <row r="599" spans="1:7" s="10" customFormat="1" hidden="1" x14ac:dyDescent="0.2">
      <c r="A599" s="15" t="s">
        <v>27</v>
      </c>
      <c r="B599" s="16" t="s">
        <v>868</v>
      </c>
      <c r="C599" s="238">
        <v>0</v>
      </c>
      <c r="D599" s="238">
        <v>0</v>
      </c>
      <c r="E599" s="238">
        <v>0</v>
      </c>
      <c r="F599" s="238">
        <v>0</v>
      </c>
      <c r="G599" s="9">
        <f t="shared" si="66"/>
        <v>0</v>
      </c>
    </row>
    <row r="600" spans="1:7" s="10" customFormat="1" hidden="1" x14ac:dyDescent="0.2">
      <c r="A600" s="15" t="s">
        <v>29</v>
      </c>
      <c r="B600" s="16" t="s">
        <v>869</v>
      </c>
      <c r="C600" s="238">
        <v>0</v>
      </c>
      <c r="D600" s="238">
        <v>0</v>
      </c>
      <c r="E600" s="238">
        <v>0</v>
      </c>
      <c r="F600" s="238">
        <v>0</v>
      </c>
      <c r="G600" s="9">
        <f t="shared" si="66"/>
        <v>0</v>
      </c>
    </row>
    <row r="601" spans="1:7" s="10" customFormat="1" hidden="1" x14ac:dyDescent="0.2">
      <c r="A601" s="15" t="s">
        <v>31</v>
      </c>
      <c r="B601" s="16" t="s">
        <v>870</v>
      </c>
      <c r="C601" s="238">
        <v>0</v>
      </c>
      <c r="D601" s="238">
        <v>0</v>
      </c>
      <c r="E601" s="238">
        <v>0</v>
      </c>
      <c r="F601" s="238">
        <v>0</v>
      </c>
      <c r="G601" s="9">
        <f t="shared" si="66"/>
        <v>0</v>
      </c>
    </row>
    <row r="602" spans="1:7" s="10" customFormat="1" hidden="1" x14ac:dyDescent="0.2">
      <c r="A602" s="15" t="s">
        <v>33</v>
      </c>
      <c r="B602" s="16" t="s">
        <v>871</v>
      </c>
      <c r="C602" s="238">
        <v>0</v>
      </c>
      <c r="D602" s="238">
        <v>0</v>
      </c>
      <c r="E602" s="238">
        <v>0</v>
      </c>
      <c r="F602" s="238">
        <v>0</v>
      </c>
      <c r="G602" s="9">
        <f t="shared" si="66"/>
        <v>0</v>
      </c>
    </row>
    <row r="603" spans="1:7" s="10" customFormat="1" hidden="1" x14ac:dyDescent="0.2">
      <c r="A603" s="18" t="s">
        <v>35</v>
      </c>
      <c r="B603" s="19" t="s">
        <v>872</v>
      </c>
      <c r="C603" s="238">
        <v>0</v>
      </c>
      <c r="D603" s="238">
        <v>0</v>
      </c>
      <c r="E603" s="238">
        <v>0</v>
      </c>
      <c r="F603" s="238">
        <v>0</v>
      </c>
      <c r="G603" s="9">
        <f t="shared" si="66"/>
        <v>0</v>
      </c>
    </row>
    <row r="604" spans="1:7" s="10" customFormat="1" x14ac:dyDescent="0.2">
      <c r="A604" s="15" t="s">
        <v>37</v>
      </c>
      <c r="B604" s="16" t="s">
        <v>873</v>
      </c>
      <c r="C604" s="284">
        <v>161630796</v>
      </c>
      <c r="D604" s="284">
        <v>161630796</v>
      </c>
      <c r="E604" s="284">
        <v>161630796</v>
      </c>
      <c r="F604" s="284">
        <v>77827</v>
      </c>
      <c r="G604" s="9">
        <f t="shared" si="66"/>
        <v>-161552969</v>
      </c>
    </row>
    <row r="605" spans="1:7" s="10" customFormat="1" hidden="1" x14ac:dyDescent="0.2">
      <c r="A605" s="15" t="s">
        <v>39</v>
      </c>
      <c r="B605" s="16" t="s">
        <v>874</v>
      </c>
      <c r="C605" s="238">
        <v>0</v>
      </c>
      <c r="D605" s="238">
        <v>0</v>
      </c>
      <c r="E605" s="238">
        <v>0</v>
      </c>
      <c r="F605" s="238">
        <v>0</v>
      </c>
      <c r="G605" s="9">
        <f t="shared" si="66"/>
        <v>0</v>
      </c>
    </row>
    <row r="606" spans="1:7" s="10" customFormat="1" x14ac:dyDescent="0.2">
      <c r="A606" s="18" t="s">
        <v>41</v>
      </c>
      <c r="B606" s="19" t="s">
        <v>875</v>
      </c>
      <c r="C606" s="246">
        <f t="shared" ref="C606:D606" si="68">C604</f>
        <v>161630796</v>
      </c>
      <c r="D606" s="246">
        <f t="shared" si="68"/>
        <v>161630796</v>
      </c>
      <c r="E606" s="246">
        <f t="shared" ref="E606:F606" si="69">E604</f>
        <v>161630796</v>
      </c>
      <c r="F606" s="246">
        <f t="shared" si="69"/>
        <v>77827</v>
      </c>
      <c r="G606" s="9">
        <f t="shared" si="66"/>
        <v>-161552969</v>
      </c>
    </row>
    <row r="607" spans="1:7" s="10" customFormat="1" hidden="1" x14ac:dyDescent="0.2">
      <c r="A607" s="15" t="s">
        <v>43</v>
      </c>
      <c r="B607" s="16" t="s">
        <v>876</v>
      </c>
      <c r="C607" s="238">
        <v>0</v>
      </c>
      <c r="D607" s="238">
        <v>0</v>
      </c>
      <c r="E607" s="238">
        <v>0</v>
      </c>
      <c r="F607" s="238">
        <v>0</v>
      </c>
      <c r="G607" s="9">
        <f t="shared" si="66"/>
        <v>0</v>
      </c>
    </row>
    <row r="608" spans="1:7" s="10" customFormat="1" hidden="1" x14ac:dyDescent="0.2">
      <c r="A608" s="15" t="s">
        <v>45</v>
      </c>
      <c r="B608" s="16" t="s">
        <v>877</v>
      </c>
      <c r="C608" s="238">
        <v>0</v>
      </c>
      <c r="D608" s="238">
        <v>0</v>
      </c>
      <c r="E608" s="238">
        <v>0</v>
      </c>
      <c r="F608" s="238">
        <v>0</v>
      </c>
      <c r="G608" s="9">
        <f t="shared" si="66"/>
        <v>0</v>
      </c>
    </row>
    <row r="609" spans="1:7" s="10" customFormat="1" hidden="1" x14ac:dyDescent="0.2">
      <c r="A609" s="15" t="s">
        <v>47</v>
      </c>
      <c r="B609" s="16" t="s">
        <v>878</v>
      </c>
      <c r="C609" s="238">
        <v>0</v>
      </c>
      <c r="D609" s="238">
        <v>0</v>
      </c>
      <c r="E609" s="238">
        <v>0</v>
      </c>
      <c r="F609" s="238">
        <v>0</v>
      </c>
      <c r="G609" s="9">
        <f t="shared" si="66"/>
        <v>0</v>
      </c>
    </row>
    <row r="610" spans="1:7" s="10" customFormat="1" hidden="1" x14ac:dyDescent="0.2">
      <c r="A610" s="15" t="s">
        <v>49</v>
      </c>
      <c r="B610" s="16" t="s">
        <v>879</v>
      </c>
      <c r="C610" s="238">
        <v>0</v>
      </c>
      <c r="D610" s="238">
        <v>0</v>
      </c>
      <c r="E610" s="238">
        <v>0</v>
      </c>
      <c r="F610" s="238">
        <v>0</v>
      </c>
      <c r="G610" s="9">
        <f t="shared" si="66"/>
        <v>0</v>
      </c>
    </row>
    <row r="611" spans="1:7" s="10" customFormat="1" hidden="1" x14ac:dyDescent="0.2">
      <c r="A611" s="15" t="s">
        <v>51</v>
      </c>
      <c r="B611" s="16" t="s">
        <v>880</v>
      </c>
      <c r="C611" s="238">
        <v>0</v>
      </c>
      <c r="D611" s="238">
        <v>0</v>
      </c>
      <c r="E611" s="238">
        <v>0</v>
      </c>
      <c r="F611" s="238">
        <v>0</v>
      </c>
      <c r="G611" s="9">
        <f t="shared" si="66"/>
        <v>0</v>
      </c>
    </row>
    <row r="612" spans="1:7" s="10" customFormat="1" hidden="1" x14ac:dyDescent="0.2">
      <c r="A612" s="15" t="s">
        <v>53</v>
      </c>
      <c r="B612" s="16" t="s">
        <v>881</v>
      </c>
      <c r="C612" s="238">
        <v>0</v>
      </c>
      <c r="D612" s="238">
        <v>0</v>
      </c>
      <c r="E612" s="238">
        <v>0</v>
      </c>
      <c r="F612" s="238">
        <v>0</v>
      </c>
      <c r="G612" s="9">
        <f t="shared" si="66"/>
        <v>0</v>
      </c>
    </row>
    <row r="613" spans="1:7" s="10" customFormat="1" x14ac:dyDescent="0.2">
      <c r="A613" s="18" t="s">
        <v>55</v>
      </c>
      <c r="B613" s="19" t="s">
        <v>882</v>
      </c>
      <c r="C613" s="246">
        <f t="shared" ref="C613:D613" si="70">C603+C606</f>
        <v>161630796</v>
      </c>
      <c r="D613" s="246">
        <f t="shared" si="70"/>
        <v>161630796</v>
      </c>
      <c r="E613" s="246">
        <f t="shared" ref="E613" si="71">E603+E606</f>
        <v>161630796</v>
      </c>
      <c r="F613" s="246">
        <f>F603+F606</f>
        <v>77827</v>
      </c>
      <c r="G613" s="9">
        <f t="shared" si="66"/>
        <v>-161552969</v>
      </c>
    </row>
    <row r="614" spans="1:7" s="10" customFormat="1" hidden="1" x14ac:dyDescent="0.2">
      <c r="A614" s="15" t="s">
        <v>57</v>
      </c>
      <c r="B614" s="16" t="s">
        <v>883</v>
      </c>
      <c r="C614" s="238">
        <v>0</v>
      </c>
      <c r="D614" s="238">
        <v>0</v>
      </c>
      <c r="E614" s="238">
        <v>0</v>
      </c>
      <c r="F614" s="238">
        <v>0</v>
      </c>
      <c r="G614" s="9">
        <f t="shared" si="66"/>
        <v>0</v>
      </c>
    </row>
    <row r="615" spans="1:7" s="10" customFormat="1" hidden="1" x14ac:dyDescent="0.2">
      <c r="A615" s="15" t="s">
        <v>59</v>
      </c>
      <c r="B615" s="16" t="s">
        <v>884</v>
      </c>
      <c r="C615" s="238">
        <v>0</v>
      </c>
      <c r="D615" s="238">
        <v>0</v>
      </c>
      <c r="E615" s="238">
        <v>0</v>
      </c>
      <c r="F615" s="238">
        <v>0</v>
      </c>
      <c r="G615" s="9">
        <f t="shared" si="66"/>
        <v>0</v>
      </c>
    </row>
    <row r="616" spans="1:7" s="10" customFormat="1" hidden="1" x14ac:dyDescent="0.2">
      <c r="A616" s="15" t="s">
        <v>61</v>
      </c>
      <c r="B616" s="16" t="s">
        <v>885</v>
      </c>
      <c r="C616" s="238">
        <v>0</v>
      </c>
      <c r="D616" s="238">
        <v>0</v>
      </c>
      <c r="E616" s="238">
        <v>0</v>
      </c>
      <c r="F616" s="238">
        <v>0</v>
      </c>
      <c r="G616" s="9">
        <f t="shared" si="66"/>
        <v>0</v>
      </c>
    </row>
    <row r="617" spans="1:7" s="10" customFormat="1" hidden="1" x14ac:dyDescent="0.2">
      <c r="A617" s="15" t="s">
        <v>63</v>
      </c>
      <c r="B617" s="16" t="s">
        <v>886</v>
      </c>
      <c r="C617" s="238">
        <v>0</v>
      </c>
      <c r="D617" s="238">
        <v>0</v>
      </c>
      <c r="E617" s="238">
        <v>0</v>
      </c>
      <c r="F617" s="238">
        <v>0</v>
      </c>
      <c r="G617" s="9">
        <f t="shared" si="66"/>
        <v>0</v>
      </c>
    </row>
    <row r="618" spans="1:7" s="10" customFormat="1" hidden="1" x14ac:dyDescent="0.2">
      <c r="A618" s="15" t="s">
        <v>65</v>
      </c>
      <c r="B618" s="16" t="s">
        <v>887</v>
      </c>
      <c r="C618" s="238">
        <v>0</v>
      </c>
      <c r="D618" s="238">
        <v>0</v>
      </c>
      <c r="E618" s="238">
        <v>0</v>
      </c>
      <c r="F618" s="238">
        <v>0</v>
      </c>
      <c r="G618" s="9">
        <f t="shared" si="66"/>
        <v>0</v>
      </c>
    </row>
    <row r="619" spans="1:7" s="10" customFormat="1" hidden="1" x14ac:dyDescent="0.2">
      <c r="A619" s="15" t="s">
        <v>67</v>
      </c>
      <c r="B619" s="16" t="s">
        <v>888</v>
      </c>
      <c r="C619" s="238">
        <v>0</v>
      </c>
      <c r="D619" s="238">
        <v>0</v>
      </c>
      <c r="E619" s="238">
        <v>0</v>
      </c>
      <c r="F619" s="238">
        <v>0</v>
      </c>
      <c r="G619" s="9">
        <f t="shared" si="66"/>
        <v>0</v>
      </c>
    </row>
    <row r="620" spans="1:7" s="10" customFormat="1" hidden="1" x14ac:dyDescent="0.2">
      <c r="A620" s="15" t="s">
        <v>74</v>
      </c>
      <c r="B620" s="16" t="s">
        <v>889</v>
      </c>
      <c r="C620" s="238">
        <v>0</v>
      </c>
      <c r="D620" s="238">
        <v>0</v>
      </c>
      <c r="E620" s="238">
        <v>0</v>
      </c>
      <c r="F620" s="238">
        <v>0</v>
      </c>
      <c r="G620" s="9">
        <f t="shared" si="66"/>
        <v>0</v>
      </c>
    </row>
    <row r="621" spans="1:7" s="10" customFormat="1" hidden="1" x14ac:dyDescent="0.2">
      <c r="A621" s="18" t="s">
        <v>83</v>
      </c>
      <c r="B621" s="19" t="s">
        <v>890</v>
      </c>
      <c r="C621" s="238">
        <v>0</v>
      </c>
      <c r="D621" s="238">
        <v>0</v>
      </c>
      <c r="E621" s="238">
        <v>0</v>
      </c>
      <c r="F621" s="238">
        <v>0</v>
      </c>
      <c r="G621" s="9">
        <f t="shared" si="66"/>
        <v>0</v>
      </c>
    </row>
    <row r="622" spans="1:7" s="10" customFormat="1" hidden="1" x14ac:dyDescent="0.2">
      <c r="A622" s="15" t="s">
        <v>85</v>
      </c>
      <c r="B622" s="16" t="s">
        <v>891</v>
      </c>
      <c r="C622" s="238">
        <v>0</v>
      </c>
      <c r="D622" s="238">
        <v>0</v>
      </c>
      <c r="E622" s="238">
        <v>0</v>
      </c>
      <c r="F622" s="238">
        <v>0</v>
      </c>
      <c r="G622" s="9">
        <f t="shared" si="66"/>
        <v>0</v>
      </c>
    </row>
    <row r="623" spans="1:7" s="10" customFormat="1" hidden="1" x14ac:dyDescent="0.2">
      <c r="A623" s="18" t="s">
        <v>87</v>
      </c>
      <c r="B623" s="19" t="s">
        <v>892</v>
      </c>
      <c r="C623" s="238">
        <v>0</v>
      </c>
      <c r="D623" s="238">
        <v>0</v>
      </c>
      <c r="E623" s="238">
        <v>0</v>
      </c>
      <c r="F623" s="238">
        <v>0</v>
      </c>
      <c r="G623" s="9">
        <f t="shared" si="66"/>
        <v>0</v>
      </c>
    </row>
    <row r="624" spans="1:7" s="10" customFormat="1" x14ac:dyDescent="0.2">
      <c r="A624" s="1"/>
      <c r="B624" s="1" t="s">
        <v>1029</v>
      </c>
      <c r="C624" s="284">
        <v>2630721</v>
      </c>
      <c r="D624" s="284">
        <v>2630721</v>
      </c>
      <c r="E624" s="238">
        <v>2630721</v>
      </c>
      <c r="F624" s="284">
        <v>2552</v>
      </c>
      <c r="G624" s="9">
        <f t="shared" si="66"/>
        <v>-2628169</v>
      </c>
    </row>
    <row r="625" spans="1:8" s="10" customFormat="1" x14ac:dyDescent="0.2">
      <c r="A625" s="38" t="s">
        <v>53</v>
      </c>
      <c r="B625" s="39" t="s">
        <v>894</v>
      </c>
      <c r="C625" s="284">
        <f>ovi!C609</f>
        <v>40241629</v>
      </c>
      <c r="D625" s="284">
        <f>[1]ovi!D609</f>
        <v>40241629</v>
      </c>
      <c r="E625" s="284">
        <f>ovi!E609</f>
        <v>36857343</v>
      </c>
      <c r="F625" s="284">
        <f>ovi!F609</f>
        <v>46456</v>
      </c>
      <c r="G625" s="9">
        <f t="shared" si="66"/>
        <v>-40195173</v>
      </c>
    </row>
    <row r="626" spans="1:8" s="10" customFormat="1" x14ac:dyDescent="0.2">
      <c r="A626" s="40" t="s">
        <v>102</v>
      </c>
      <c r="B626" s="41" t="s">
        <v>895</v>
      </c>
      <c r="C626" s="240">
        <f t="shared" ref="C626:D626" si="72">+C624+C625</f>
        <v>42872350</v>
      </c>
      <c r="D626" s="240">
        <f t="shared" si="72"/>
        <v>42872350</v>
      </c>
      <c r="E626" s="240">
        <f t="shared" ref="E626:F626" si="73">+E624+E625</f>
        <v>39488064</v>
      </c>
      <c r="F626" s="240">
        <f t="shared" si="73"/>
        <v>49008</v>
      </c>
      <c r="G626" s="9">
        <f t="shared" si="66"/>
        <v>-42823342</v>
      </c>
    </row>
    <row r="627" spans="1:8" s="10" customFormat="1" x14ac:dyDescent="0.2">
      <c r="A627" s="1"/>
      <c r="B627" s="200" t="s">
        <v>896</v>
      </c>
      <c r="C627" s="193">
        <f t="shared" ref="C627" si="74">+C318</f>
        <v>236404702</v>
      </c>
      <c r="D627" s="193">
        <f>+D318</f>
        <v>237497602</v>
      </c>
      <c r="E627" s="193">
        <f t="shared" ref="E627:F627" si="75">+E318</f>
        <v>235548090</v>
      </c>
      <c r="F627" s="193">
        <f t="shared" si="75"/>
        <v>165366</v>
      </c>
      <c r="G627" s="193">
        <f>+G318</f>
        <v>-237332236</v>
      </c>
    </row>
    <row r="628" spans="1:8" s="10" customFormat="1" x14ac:dyDescent="0.2">
      <c r="A628" s="1"/>
      <c r="B628" s="42" t="s">
        <v>897</v>
      </c>
      <c r="C628" s="192">
        <f t="shared" ref="C628:D628" si="76">+C589</f>
        <v>117646256</v>
      </c>
      <c r="D628" s="192">
        <f t="shared" si="76"/>
        <v>118739156</v>
      </c>
      <c r="E628" s="192">
        <f>+E589</f>
        <v>190162389</v>
      </c>
      <c r="F628" s="192">
        <f>+F589</f>
        <v>136547</v>
      </c>
      <c r="G628" s="192">
        <f>+G589</f>
        <v>-118602609</v>
      </c>
    </row>
    <row r="629" spans="1:8" s="10" customFormat="1" x14ac:dyDescent="0.2">
      <c r="A629" s="1"/>
      <c r="B629" s="42" t="s">
        <v>898</v>
      </c>
      <c r="C629" s="192">
        <f t="shared" ref="C629:D629" si="77">+C613</f>
        <v>161630796</v>
      </c>
      <c r="D629" s="192">
        <f t="shared" si="77"/>
        <v>161630796</v>
      </c>
      <c r="E629" s="192">
        <f t="shared" ref="E629" si="78">+E613</f>
        <v>161630796</v>
      </c>
      <c r="F629" s="192">
        <f>+F613</f>
        <v>77827</v>
      </c>
      <c r="G629" s="192">
        <f>+G613</f>
        <v>-161552969</v>
      </c>
    </row>
    <row r="630" spans="1:8" s="10" customFormat="1" x14ac:dyDescent="0.2">
      <c r="A630" s="1"/>
      <c r="B630" s="200" t="s">
        <v>899</v>
      </c>
      <c r="C630" s="193">
        <f t="shared" ref="C630:D630" si="79">+C626</f>
        <v>42872350</v>
      </c>
      <c r="D630" s="193">
        <f t="shared" si="79"/>
        <v>42872350</v>
      </c>
      <c r="E630" s="193">
        <f t="shared" ref="E630:G630" si="80">+E626</f>
        <v>39488064</v>
      </c>
      <c r="F630" s="193">
        <f t="shared" si="80"/>
        <v>49008</v>
      </c>
      <c r="G630" s="193">
        <f t="shared" si="80"/>
        <v>-42823342</v>
      </c>
    </row>
    <row r="631" spans="1:8" x14ac:dyDescent="0.2">
      <c r="D631" s="9"/>
      <c r="G631" s="9">
        <f t="shared" si="66"/>
        <v>0</v>
      </c>
    </row>
    <row r="632" spans="1:8" x14ac:dyDescent="0.2">
      <c r="D632" s="9"/>
      <c r="G632" s="9">
        <f t="shared" si="66"/>
        <v>0</v>
      </c>
    </row>
    <row r="633" spans="1:8" s="196" customFormat="1" x14ac:dyDescent="0.2">
      <c r="A633" s="194"/>
      <c r="B633" s="194"/>
      <c r="C633" s="195">
        <f t="shared" ref="C633" si="81">+C627+C630</f>
        <v>279277052</v>
      </c>
      <c r="D633" s="195">
        <f>+D627+D630</f>
        <v>280369952</v>
      </c>
      <c r="E633" s="195">
        <f>+E627+E630</f>
        <v>275036154</v>
      </c>
      <c r="F633" s="195">
        <f>+F627+F630</f>
        <v>214374</v>
      </c>
      <c r="G633" s="195">
        <f>+G627+G630</f>
        <v>-280155578</v>
      </c>
    </row>
    <row r="634" spans="1:8" s="199" customFormat="1" x14ac:dyDescent="0.2">
      <c r="A634" s="197"/>
      <c r="B634" s="197"/>
      <c r="C634" s="198">
        <f>+C628+C629</f>
        <v>279277052</v>
      </c>
      <c r="D634" s="198">
        <f t="shared" ref="D634" si="82">+D628+D629</f>
        <v>280369952</v>
      </c>
      <c r="E634" s="198">
        <f t="shared" ref="E634:F634" si="83">+E628+E629</f>
        <v>351793185</v>
      </c>
      <c r="F634" s="198">
        <f t="shared" si="83"/>
        <v>214374</v>
      </c>
      <c r="G634" s="9">
        <f t="shared" si="66"/>
        <v>-280155578</v>
      </c>
      <c r="H634" s="301">
        <f>F634-F633</f>
        <v>0</v>
      </c>
    </row>
    <row r="635" spans="1:8" s="10" customFormat="1" x14ac:dyDescent="0.2">
      <c r="A635" s="1"/>
      <c r="B635" s="1"/>
      <c r="D635" s="9"/>
      <c r="G635" s="9">
        <f t="shared" si="66"/>
        <v>0</v>
      </c>
    </row>
    <row r="636" spans="1:8" x14ac:dyDescent="0.2">
      <c r="B636" s="1" t="s">
        <v>1013</v>
      </c>
      <c r="D636" s="9">
        <f>D633-C633</f>
        <v>1092900</v>
      </c>
      <c r="E636" s="235">
        <f>E633-D633</f>
        <v>-5333798</v>
      </c>
      <c r="G636" s="9">
        <f t="shared" si="66"/>
        <v>-1092900</v>
      </c>
    </row>
    <row r="637" spans="1:8" x14ac:dyDescent="0.2">
      <c r="B637" s="1" t="s">
        <v>1014</v>
      </c>
      <c r="D637" s="9">
        <f>D634-C634</f>
        <v>1092900</v>
      </c>
      <c r="E637" s="235">
        <f>E634-D634</f>
        <v>71423233</v>
      </c>
      <c r="G637" s="9">
        <f t="shared" si="66"/>
        <v>-1092900</v>
      </c>
    </row>
  </sheetData>
  <autoFilter ref="A5:F637">
    <filterColumn colId="5">
      <filters blank="1">
        <filter val="1 060"/>
        <filter val="1 200"/>
        <filter val="1 210"/>
        <filter val="1 448"/>
        <filter val="1 500"/>
        <filter val="1 750"/>
        <filter val="1 800"/>
        <filter val="100"/>
        <filter val="103 847"/>
        <filter val="12 500"/>
        <filter val="13 000"/>
        <filter val="13 720"/>
        <filter val="130"/>
        <filter val="136 547"/>
        <filter val="14 000"/>
        <filter val="14 200"/>
        <filter val="14 400"/>
        <filter val="15 600"/>
        <filter val="150"/>
        <filter val="16 000"/>
        <filter val="16 300"/>
        <filter val="16 927"/>
        <filter val="160"/>
        <filter val="165 366"/>
        <filter val="17 206"/>
        <filter val="17 630"/>
        <filter val="18 230"/>
        <filter val="180"/>
        <filter val="19 745"/>
        <filter val="2 000"/>
        <filter val="2 100"/>
        <filter val="2 270"/>
        <filter val="2 552"/>
        <filter val="20"/>
        <filter val="20 107"/>
        <filter val="200"/>
        <filter val="21 240"/>
        <filter val="214 374"/>
        <filter val="22 360"/>
        <filter val="227"/>
        <filter val="240"/>
        <filter val="25 076"/>
        <filter val="250"/>
        <filter val="27 550"/>
        <filter val="28 508"/>
        <filter val="3 000"/>
        <filter val="3 430"/>
        <filter val="3 500"/>
        <filter val="3 528"/>
        <filter val="3 708"/>
        <filter val="3 807"/>
        <filter val="300"/>
        <filter val="31 527"/>
        <filter val="35 756"/>
        <filter val="36 700"/>
        <filter val="377"/>
        <filter val="4 000"/>
        <filter val="4 107"/>
        <filter val="40 590"/>
        <filter val="400"/>
        <filter val="46 456"/>
        <filter val="49 008"/>
        <filter val="5 000"/>
        <filter val="5 150"/>
        <filter val="5 331"/>
        <filter val="5 400"/>
        <filter val="50"/>
        <filter val="500"/>
        <filter val="52 017"/>
        <filter val="6 000"/>
        <filter val="6 300"/>
        <filter val="60"/>
        <filter val="600"/>
        <filter val="660"/>
        <filter val="700"/>
        <filter val="77 827"/>
        <filter val="8 000"/>
        <filter val="8 448"/>
        <filter val="8 500"/>
        <filter val="800"/>
        <filter val="820"/>
        <filter val="83 740"/>
        <filter val="880"/>
        <filter val="900"/>
      </filters>
    </filterColumn>
  </autoFilter>
  <printOptions horizontalCentered="1"/>
  <pageMargins left="0.39370078740157483" right="0.39370078740157483" top="0.78740157480314965" bottom="0.78740157480314965" header="0.51181102362204722" footer="0.51181102362204722"/>
  <pageSetup paperSize="9" scale="84" firstPageNumber="0" fitToHeight="0" orientation="portrait" r:id="rId1"/>
  <headerFooter alignWithMargins="0">
    <oddHeader>&amp;L&amp;"Arial CE,Félkövér"Ordacsehi Község Önkormányzata
2025.évi költségvetési rendelete&amp;RÉrték típus:e Forint</oddHeader>
    <oddFooter>&amp;R&amp;P/&amp;N</oddFooter>
  </headerFooter>
  <rowBreaks count="1" manualBreakCount="1">
    <brk id="107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637"/>
  <sheetViews>
    <sheetView view="pageBreakPreview" zoomScale="115" zoomScaleNormal="100" zoomScaleSheetLayoutView="115" workbookViewId="0">
      <pane xSplit="2" ySplit="5" topLeftCell="C62" activePane="bottomRight" state="frozen"/>
      <selection activeCell="A3" sqref="A3"/>
      <selection pane="topRight" activeCell="A3" sqref="A3"/>
      <selection pane="bottomLeft" activeCell="A3" sqref="A3"/>
      <selection pane="bottomRight" activeCell="F22" sqref="F22"/>
    </sheetView>
  </sheetViews>
  <sheetFormatPr defaultRowHeight="12.75" outlineLevelRow="1" x14ac:dyDescent="0.2"/>
  <cols>
    <col min="1" max="1" width="8.140625" style="265" customWidth="1"/>
    <col min="2" max="2" width="84.140625" style="265" customWidth="1"/>
    <col min="3" max="3" width="4.5703125" style="12" hidden="1" customWidth="1"/>
    <col min="4" max="4" width="6.140625" style="265" hidden="1" customWidth="1"/>
    <col min="5" max="5" width="5.140625" style="12" hidden="1" customWidth="1"/>
    <col min="6" max="6" width="17.140625" style="12" customWidth="1"/>
    <col min="7" max="8" width="13.85546875" style="265" customWidth="1"/>
    <col min="9" max="17" width="9.140625" style="265"/>
    <col min="18" max="18" width="9.140625" style="265" customWidth="1"/>
    <col min="19" max="16384" width="9.140625" style="265"/>
  </cols>
  <sheetData>
    <row r="1" spans="1:26" x14ac:dyDescent="0.2">
      <c r="B1" s="266" t="s">
        <v>1053</v>
      </c>
    </row>
    <row r="2" spans="1:26" x14ac:dyDescent="0.2">
      <c r="B2" s="269" t="s">
        <v>904</v>
      </c>
    </row>
    <row r="3" spans="1:26" s="12" customFormat="1" ht="12.75" customHeight="1" x14ac:dyDescent="0.2">
      <c r="A3" s="11"/>
      <c r="B3" s="48" t="s">
        <v>6</v>
      </c>
    </row>
    <row r="4" spans="1:26" s="12" customFormat="1" ht="12.75" customHeight="1" x14ac:dyDescent="0.2">
      <c r="A4" s="11"/>
      <c r="B4" s="48"/>
    </row>
    <row r="5" spans="1:26" s="270" customFormat="1" ht="69.95" customHeight="1" x14ac:dyDescent="0.2">
      <c r="A5" s="13"/>
      <c r="B5" s="13" t="s">
        <v>2</v>
      </c>
      <c r="C5" s="219" t="s">
        <v>1027</v>
      </c>
      <c r="D5" s="219" t="s">
        <v>1038</v>
      </c>
      <c r="E5" s="219" t="s">
        <v>1036</v>
      </c>
      <c r="F5" s="219" t="s">
        <v>1061</v>
      </c>
    </row>
    <row r="6" spans="1:26" x14ac:dyDescent="0.2">
      <c r="A6" s="15" t="s">
        <v>11</v>
      </c>
      <c r="B6" s="16" t="s">
        <v>12</v>
      </c>
      <c r="C6" s="267">
        <v>21200000</v>
      </c>
      <c r="D6" s="267">
        <v>21200000</v>
      </c>
      <c r="E6" s="267">
        <v>19355623</v>
      </c>
      <c r="F6" s="267">
        <v>24685</v>
      </c>
      <c r="G6" s="268">
        <f>F6-C6</f>
        <v>-21175315</v>
      </c>
    </row>
    <row r="7" spans="1:26" hidden="1" x14ac:dyDescent="0.2">
      <c r="A7" s="15" t="s">
        <v>13</v>
      </c>
      <c r="B7" s="16" t="s">
        <v>14</v>
      </c>
      <c r="C7" s="267">
        <v>0</v>
      </c>
      <c r="D7" s="267">
        <v>0</v>
      </c>
      <c r="E7" s="267">
        <v>0</v>
      </c>
      <c r="F7" s="267">
        <v>0</v>
      </c>
      <c r="G7" s="268">
        <f t="shared" ref="G7:G70" si="0">F7-C7</f>
        <v>0</v>
      </c>
    </row>
    <row r="8" spans="1:26" hidden="1" x14ac:dyDescent="0.2">
      <c r="A8" s="15" t="s">
        <v>15</v>
      </c>
      <c r="B8" s="16" t="s">
        <v>16</v>
      </c>
      <c r="C8" s="267">
        <v>0</v>
      </c>
      <c r="D8" s="267">
        <v>0</v>
      </c>
      <c r="E8" s="267">
        <v>0</v>
      </c>
      <c r="F8" s="267">
        <v>0</v>
      </c>
      <c r="G8" s="268">
        <f t="shared" si="0"/>
        <v>0</v>
      </c>
      <c r="Z8" s="265">
        <v>766</v>
      </c>
    </row>
    <row r="9" spans="1:26" x14ac:dyDescent="0.2">
      <c r="A9" s="15" t="s">
        <v>17</v>
      </c>
      <c r="B9" s="16" t="s">
        <v>18</v>
      </c>
      <c r="C9" s="267">
        <v>0</v>
      </c>
      <c r="D9" s="267">
        <v>0</v>
      </c>
      <c r="E9" s="267">
        <v>0</v>
      </c>
      <c r="F9" s="267">
        <v>450</v>
      </c>
      <c r="G9" s="268">
        <f t="shared" si="0"/>
        <v>450</v>
      </c>
    </row>
    <row r="10" spans="1:26" hidden="1" x14ac:dyDescent="0.2">
      <c r="A10" s="15" t="s">
        <v>19</v>
      </c>
      <c r="B10" s="16" t="s">
        <v>20</v>
      </c>
      <c r="C10" s="267">
        <v>0</v>
      </c>
      <c r="D10" s="267">
        <v>0</v>
      </c>
      <c r="E10" s="267">
        <v>0</v>
      </c>
      <c r="F10" s="267">
        <v>0</v>
      </c>
      <c r="G10" s="268">
        <f t="shared" si="0"/>
        <v>0</v>
      </c>
    </row>
    <row r="11" spans="1:26" x14ac:dyDescent="0.2">
      <c r="A11" s="15" t="s">
        <v>21</v>
      </c>
      <c r="B11" s="16" t="s">
        <v>22</v>
      </c>
      <c r="C11" s="267">
        <v>1614000</v>
      </c>
      <c r="D11" s="267">
        <v>1614000</v>
      </c>
      <c r="E11" s="267">
        <v>1076000</v>
      </c>
      <c r="F11" s="267">
        <v>140</v>
      </c>
      <c r="G11" s="268">
        <f t="shared" si="0"/>
        <v>-1613860</v>
      </c>
    </row>
    <row r="12" spans="1:26" x14ac:dyDescent="0.2">
      <c r="A12" s="15" t="s">
        <v>23</v>
      </c>
      <c r="B12" s="16" t="s">
        <v>24</v>
      </c>
      <c r="C12" s="267">
        <v>480000</v>
      </c>
      <c r="D12" s="267">
        <v>480000</v>
      </c>
      <c r="E12" s="267">
        <v>432000</v>
      </c>
      <c r="F12" s="267">
        <v>432</v>
      </c>
      <c r="G12" s="268">
        <f t="shared" si="0"/>
        <v>-479568</v>
      </c>
    </row>
    <row r="13" spans="1:26" hidden="1" x14ac:dyDescent="0.2">
      <c r="A13" s="15" t="s">
        <v>25</v>
      </c>
      <c r="B13" s="16" t="s">
        <v>26</v>
      </c>
      <c r="C13" s="267">
        <v>0</v>
      </c>
      <c r="D13" s="267">
        <v>0</v>
      </c>
      <c r="E13" s="267">
        <v>0</v>
      </c>
      <c r="F13" s="267">
        <v>0</v>
      </c>
      <c r="G13" s="268">
        <f t="shared" si="0"/>
        <v>0</v>
      </c>
    </row>
    <row r="14" spans="1:26" x14ac:dyDescent="0.2">
      <c r="A14" s="15" t="s">
        <v>27</v>
      </c>
      <c r="B14" s="16" t="s">
        <v>28</v>
      </c>
      <c r="C14" s="267">
        <v>400000</v>
      </c>
      <c r="D14" s="267">
        <v>400000</v>
      </c>
      <c r="E14" s="268">
        <v>327630</v>
      </c>
      <c r="F14" s="267">
        <v>400</v>
      </c>
      <c r="G14" s="268">
        <f t="shared" si="0"/>
        <v>-399600</v>
      </c>
    </row>
    <row r="15" spans="1:26" x14ac:dyDescent="0.2">
      <c r="A15" s="15" t="s">
        <v>29</v>
      </c>
      <c r="B15" s="16" t="s">
        <v>30</v>
      </c>
      <c r="C15" s="267">
        <v>48000</v>
      </c>
      <c r="D15" s="267">
        <v>48000</v>
      </c>
      <c r="E15" s="268">
        <v>48000</v>
      </c>
      <c r="F15" s="267">
        <v>48</v>
      </c>
      <c r="G15" s="268">
        <f t="shared" si="0"/>
        <v>-47952</v>
      </c>
    </row>
    <row r="16" spans="1:26" hidden="1" x14ac:dyDescent="0.2">
      <c r="A16" s="15" t="s">
        <v>31</v>
      </c>
      <c r="B16" s="16" t="s">
        <v>32</v>
      </c>
      <c r="C16" s="267">
        <v>0</v>
      </c>
      <c r="D16" s="267">
        <v>0</v>
      </c>
      <c r="E16" s="267">
        <v>0</v>
      </c>
      <c r="F16" s="267">
        <v>0</v>
      </c>
      <c r="G16" s="268">
        <f t="shared" si="0"/>
        <v>0</v>
      </c>
    </row>
    <row r="17" spans="1:7" hidden="1" x14ac:dyDescent="0.2">
      <c r="A17" s="15" t="s">
        <v>33</v>
      </c>
      <c r="B17" s="16" t="s">
        <v>34</v>
      </c>
      <c r="C17" s="267">
        <v>0</v>
      </c>
      <c r="D17" s="267">
        <v>0</v>
      </c>
      <c r="E17" s="267">
        <v>0</v>
      </c>
      <c r="F17" s="267">
        <v>0</v>
      </c>
      <c r="G17" s="268">
        <f t="shared" si="0"/>
        <v>0</v>
      </c>
    </row>
    <row r="18" spans="1:7" x14ac:dyDescent="0.2">
      <c r="A18" s="15" t="s">
        <v>35</v>
      </c>
      <c r="B18" s="16" t="s">
        <v>36</v>
      </c>
      <c r="C18" s="267">
        <v>350000</v>
      </c>
      <c r="D18" s="267">
        <v>350000</v>
      </c>
      <c r="E18" s="267">
        <v>35867</v>
      </c>
      <c r="F18" s="267">
        <v>100</v>
      </c>
      <c r="G18" s="268">
        <f t="shared" si="0"/>
        <v>-349900</v>
      </c>
    </row>
    <row r="19" spans="1:7" hidden="1" x14ac:dyDescent="0.2">
      <c r="A19" s="15" t="s">
        <v>37</v>
      </c>
      <c r="B19" s="16" t="s">
        <v>38</v>
      </c>
      <c r="C19" s="267">
        <v>0</v>
      </c>
      <c r="D19" s="267">
        <v>0</v>
      </c>
      <c r="E19" s="267">
        <v>0</v>
      </c>
      <c r="F19" s="267">
        <v>0</v>
      </c>
      <c r="G19" s="268">
        <f t="shared" si="0"/>
        <v>0</v>
      </c>
    </row>
    <row r="20" spans="1:7" ht="15.75" customHeight="1" x14ac:dyDescent="0.2">
      <c r="A20" s="18" t="s">
        <v>39</v>
      </c>
      <c r="B20" s="19" t="s">
        <v>40</v>
      </c>
      <c r="C20" s="236">
        <f t="shared" ref="C20" si="1">SUBTOTAL(9,C6:C19)</f>
        <v>24092000</v>
      </c>
      <c r="D20" s="236">
        <f t="shared" ref="D20" si="2">SUBTOTAL(9,D6:D19)</f>
        <v>24092000</v>
      </c>
      <c r="E20" s="236">
        <f t="shared" ref="E20:F20" si="3">SUBTOTAL(9,E6:E19)</f>
        <v>21275120</v>
      </c>
      <c r="F20" s="236">
        <f t="shared" si="3"/>
        <v>26255</v>
      </c>
      <c r="G20" s="268">
        <f t="shared" si="0"/>
        <v>-24065745</v>
      </c>
    </row>
    <row r="21" spans="1:7" hidden="1" x14ac:dyDescent="0.2">
      <c r="A21" s="15" t="s">
        <v>41</v>
      </c>
      <c r="B21" s="16" t="s">
        <v>42</v>
      </c>
      <c r="C21" s="267">
        <v>0</v>
      </c>
      <c r="D21" s="267">
        <v>0</v>
      </c>
      <c r="E21" s="267">
        <v>0</v>
      </c>
      <c r="F21" s="267">
        <v>0</v>
      </c>
      <c r="G21" s="268">
        <f t="shared" si="0"/>
        <v>0</v>
      </c>
    </row>
    <row r="22" spans="1:7" ht="25.5" hidden="1" x14ac:dyDescent="0.2">
      <c r="A22" s="15" t="s">
        <v>43</v>
      </c>
      <c r="B22" s="16" t="s">
        <v>44</v>
      </c>
      <c r="C22" s="268">
        <v>0</v>
      </c>
      <c r="D22" s="268">
        <v>0</v>
      </c>
      <c r="E22" s="268">
        <v>0</v>
      </c>
      <c r="F22" s="268"/>
      <c r="G22" s="268">
        <f t="shared" si="0"/>
        <v>0</v>
      </c>
    </row>
    <row r="23" spans="1:7" hidden="1" x14ac:dyDescent="0.2">
      <c r="A23" s="15" t="s">
        <v>45</v>
      </c>
      <c r="B23" s="16" t="s">
        <v>46</v>
      </c>
      <c r="C23" s="267">
        <v>0</v>
      </c>
      <c r="D23" s="267">
        <v>0</v>
      </c>
      <c r="E23" s="267">
        <v>0</v>
      </c>
      <c r="F23" s="267"/>
      <c r="G23" s="268">
        <f t="shared" si="0"/>
        <v>0</v>
      </c>
    </row>
    <row r="24" spans="1:7" ht="15.75" hidden="1" customHeight="1" x14ac:dyDescent="0.2">
      <c r="A24" s="18" t="s">
        <v>47</v>
      </c>
      <c r="B24" s="19" t="s">
        <v>48</v>
      </c>
      <c r="C24" s="236">
        <f t="shared" ref="C24" si="4">+C22</f>
        <v>0</v>
      </c>
      <c r="D24" s="236">
        <f t="shared" ref="D24" si="5">+D22</f>
        <v>0</v>
      </c>
      <c r="E24" s="236">
        <f t="shared" ref="E24" si="6">+E22</f>
        <v>0</v>
      </c>
      <c r="F24" s="236"/>
      <c r="G24" s="268">
        <f t="shared" si="0"/>
        <v>0</v>
      </c>
    </row>
    <row r="25" spans="1:7" s="271" customFormat="1" ht="22.5" customHeight="1" x14ac:dyDescent="0.2">
      <c r="A25" s="20" t="s">
        <v>49</v>
      </c>
      <c r="B25" s="21" t="s">
        <v>50</v>
      </c>
      <c r="C25" s="253">
        <f>+C20+C24</f>
        <v>24092000</v>
      </c>
      <c r="D25" s="253">
        <f>+D20+D24</f>
        <v>24092000</v>
      </c>
      <c r="E25" s="253">
        <f t="shared" ref="E25:F25" si="7">+E20+E24</f>
        <v>21275120</v>
      </c>
      <c r="F25" s="253">
        <f t="shared" si="7"/>
        <v>26255</v>
      </c>
      <c r="G25" s="268">
        <f t="shared" si="0"/>
        <v>-24065745</v>
      </c>
    </row>
    <row r="26" spans="1:7" s="271" customFormat="1" ht="25.5" x14ac:dyDescent="0.2">
      <c r="A26" s="20" t="s">
        <v>51</v>
      </c>
      <c r="B26" s="21" t="s">
        <v>52</v>
      </c>
      <c r="C26" s="253">
        <f>SUBTOTAL(9,C27:C33)</f>
        <v>3122000</v>
      </c>
      <c r="D26" s="253">
        <f>SUBTOTAL(9,D27:D33)</f>
        <v>3122000</v>
      </c>
      <c r="E26" s="253">
        <f t="shared" ref="E26:F26" si="8">SUBTOTAL(9,E27:E33)</f>
        <v>2787972</v>
      </c>
      <c r="F26" s="253">
        <f t="shared" si="8"/>
        <v>3415</v>
      </c>
      <c r="G26" s="268">
        <f t="shared" si="0"/>
        <v>-3118585</v>
      </c>
    </row>
    <row r="27" spans="1:7" x14ac:dyDescent="0.2">
      <c r="A27" s="15" t="s">
        <v>53</v>
      </c>
      <c r="B27" s="16" t="s">
        <v>54</v>
      </c>
      <c r="C27" s="267">
        <v>3050000</v>
      </c>
      <c r="D27" s="267">
        <v>3050000</v>
      </c>
      <c r="E27" s="267">
        <v>2723172</v>
      </c>
      <c r="F27" s="267">
        <v>3350</v>
      </c>
      <c r="G27" s="268">
        <f t="shared" si="0"/>
        <v>-3046650</v>
      </c>
    </row>
    <row r="28" spans="1:7" hidden="1" x14ac:dyDescent="0.2">
      <c r="A28" s="15" t="s">
        <v>55</v>
      </c>
      <c r="B28" s="16" t="s">
        <v>56</v>
      </c>
      <c r="C28" s="267">
        <v>0</v>
      </c>
      <c r="D28" s="267">
        <v>0</v>
      </c>
      <c r="E28" s="267">
        <v>0</v>
      </c>
      <c r="F28" s="267"/>
      <c r="G28" s="268">
        <f t="shared" si="0"/>
        <v>0</v>
      </c>
    </row>
    <row r="29" spans="1:7" hidden="1" x14ac:dyDescent="0.2">
      <c r="A29" s="15" t="s">
        <v>57</v>
      </c>
      <c r="B29" s="16" t="s">
        <v>58</v>
      </c>
      <c r="C29" s="267">
        <v>0</v>
      </c>
      <c r="D29" s="267">
        <v>0</v>
      </c>
      <c r="E29" s="267">
        <v>0</v>
      </c>
      <c r="F29" s="267"/>
      <c r="G29" s="268">
        <f t="shared" si="0"/>
        <v>0</v>
      </c>
    </row>
    <row r="30" spans="1:7" hidden="1" x14ac:dyDescent="0.2">
      <c r="A30" s="15" t="s">
        <v>59</v>
      </c>
      <c r="B30" s="16" t="s">
        <v>60</v>
      </c>
      <c r="C30" s="267">
        <v>0</v>
      </c>
      <c r="D30" s="267">
        <v>0</v>
      </c>
      <c r="E30" s="267">
        <v>0</v>
      </c>
      <c r="F30" s="267"/>
      <c r="G30" s="268">
        <f t="shared" si="0"/>
        <v>0</v>
      </c>
    </row>
    <row r="31" spans="1:7" hidden="1" x14ac:dyDescent="0.2">
      <c r="A31" s="15" t="s">
        <v>61</v>
      </c>
      <c r="B31" s="16" t="s">
        <v>62</v>
      </c>
      <c r="C31" s="267">
        <v>0</v>
      </c>
      <c r="D31" s="267">
        <v>0</v>
      </c>
      <c r="E31" s="267">
        <v>0</v>
      </c>
      <c r="F31" s="267"/>
      <c r="G31" s="268">
        <f t="shared" si="0"/>
        <v>0</v>
      </c>
    </row>
    <row r="32" spans="1:7" ht="25.5" hidden="1" x14ac:dyDescent="0.2">
      <c r="A32" s="15" t="s">
        <v>63</v>
      </c>
      <c r="B32" s="16" t="s">
        <v>64</v>
      </c>
      <c r="C32" s="267">
        <v>0</v>
      </c>
      <c r="D32" s="267">
        <v>0</v>
      </c>
      <c r="E32" s="267">
        <v>0</v>
      </c>
      <c r="F32" s="267"/>
      <c r="G32" s="268">
        <f t="shared" si="0"/>
        <v>0</v>
      </c>
    </row>
    <row r="33" spans="1:7" x14ac:dyDescent="0.2">
      <c r="A33" s="15" t="s">
        <v>65</v>
      </c>
      <c r="B33" s="16" t="s">
        <v>66</v>
      </c>
      <c r="C33" s="268">
        <v>72000</v>
      </c>
      <c r="D33" s="268">
        <v>72000</v>
      </c>
      <c r="E33" s="267">
        <v>64800</v>
      </c>
      <c r="F33" s="268">
        <v>65</v>
      </c>
      <c r="G33" s="268">
        <f t="shared" si="0"/>
        <v>-71935</v>
      </c>
    </row>
    <row r="34" spans="1:7" ht="19.5" customHeight="1" x14ac:dyDescent="0.2">
      <c r="A34" s="15" t="s">
        <v>67</v>
      </c>
      <c r="B34" s="16" t="s">
        <v>68</v>
      </c>
      <c r="C34" s="235">
        <f>SUM(C35:C39)</f>
        <v>60000</v>
      </c>
      <c r="D34" s="235">
        <v>60000</v>
      </c>
      <c r="E34" s="235">
        <f t="shared" ref="E34:F34" si="9">SUM(E35:E39)</f>
        <v>4762</v>
      </c>
      <c r="F34" s="235">
        <f t="shared" si="9"/>
        <v>60</v>
      </c>
      <c r="G34" s="268">
        <f t="shared" si="0"/>
        <v>-59940</v>
      </c>
    </row>
    <row r="35" spans="1:7" hidden="1" x14ac:dyDescent="0.2">
      <c r="A35" s="15"/>
      <c r="B35" s="23" t="s">
        <v>69</v>
      </c>
      <c r="C35" s="267">
        <v>0</v>
      </c>
      <c r="D35" s="267">
        <v>0</v>
      </c>
      <c r="E35" s="267">
        <v>0</v>
      </c>
      <c r="F35" s="267"/>
      <c r="G35" s="268">
        <f t="shared" si="0"/>
        <v>0</v>
      </c>
    </row>
    <row r="36" spans="1:7" hidden="1" x14ac:dyDescent="0.2">
      <c r="A36" s="15"/>
      <c r="B36" s="23" t="s">
        <v>70</v>
      </c>
      <c r="C36" s="267">
        <v>0</v>
      </c>
      <c r="D36" s="267">
        <v>0</v>
      </c>
      <c r="E36" s="267">
        <v>0</v>
      </c>
      <c r="F36" s="267"/>
      <c r="G36" s="268">
        <f t="shared" si="0"/>
        <v>0</v>
      </c>
    </row>
    <row r="37" spans="1:7" hidden="1" x14ac:dyDescent="0.2">
      <c r="A37" s="15"/>
      <c r="B37" s="23" t="s">
        <v>71</v>
      </c>
      <c r="C37" s="267">
        <v>0</v>
      </c>
      <c r="D37" s="267">
        <v>0</v>
      </c>
      <c r="E37" s="267">
        <v>0</v>
      </c>
      <c r="F37" s="267"/>
      <c r="G37" s="268">
        <f t="shared" si="0"/>
        <v>0</v>
      </c>
    </row>
    <row r="38" spans="1:7" x14ac:dyDescent="0.2">
      <c r="A38" s="15"/>
      <c r="B38" s="23" t="s">
        <v>72</v>
      </c>
      <c r="C38" s="267">
        <v>40000</v>
      </c>
      <c r="D38" s="267">
        <v>40000</v>
      </c>
      <c r="E38" s="267">
        <v>4762</v>
      </c>
      <c r="F38" s="267">
        <v>60</v>
      </c>
      <c r="G38" s="268">
        <f t="shared" si="0"/>
        <v>-39940</v>
      </c>
    </row>
    <row r="39" spans="1:7" ht="25.5" hidden="1" x14ac:dyDescent="0.2">
      <c r="A39" s="15"/>
      <c r="B39" s="23" t="s">
        <v>73</v>
      </c>
      <c r="C39" s="267">
        <v>20000</v>
      </c>
      <c r="D39" s="267">
        <v>20000</v>
      </c>
      <c r="E39" s="267">
        <v>0</v>
      </c>
      <c r="F39" s="267"/>
      <c r="G39" s="268">
        <f t="shared" si="0"/>
        <v>-20000</v>
      </c>
    </row>
    <row r="40" spans="1:7" ht="18" customHeight="1" x14ac:dyDescent="0.2">
      <c r="A40" s="15" t="s">
        <v>74</v>
      </c>
      <c r="B40" s="16" t="s">
        <v>75</v>
      </c>
      <c r="C40" s="235">
        <f t="shared" ref="C40" si="10">SUM(C41:C47)</f>
        <v>510000</v>
      </c>
      <c r="D40" s="235">
        <f t="shared" ref="D40" si="11">SUM(D41:D47)</f>
        <v>366000</v>
      </c>
      <c r="E40" s="235">
        <f t="shared" ref="E40:F40" si="12">SUM(E41:E47)</f>
        <v>340469</v>
      </c>
      <c r="F40" s="235">
        <f t="shared" si="12"/>
        <v>650</v>
      </c>
      <c r="G40" s="268">
        <f t="shared" si="0"/>
        <v>-509350</v>
      </c>
    </row>
    <row r="41" spans="1:7" hidden="1" x14ac:dyDescent="0.2">
      <c r="A41" s="15"/>
      <c r="B41" s="23" t="s">
        <v>76</v>
      </c>
      <c r="C41" s="267">
        <v>0</v>
      </c>
      <c r="D41" s="267">
        <v>0</v>
      </c>
      <c r="E41" s="267">
        <v>0</v>
      </c>
      <c r="F41" s="267"/>
      <c r="G41" s="268">
        <f t="shared" si="0"/>
        <v>0</v>
      </c>
    </row>
    <row r="42" spans="1:7" x14ac:dyDescent="0.2">
      <c r="A42" s="15"/>
      <c r="B42" s="23" t="s">
        <v>77</v>
      </c>
      <c r="C42" s="267">
        <v>100000</v>
      </c>
      <c r="D42" s="267">
        <v>16000</v>
      </c>
      <c r="E42" s="267">
        <v>41012</v>
      </c>
      <c r="F42" s="267">
        <v>120</v>
      </c>
      <c r="G42" s="268">
        <f t="shared" si="0"/>
        <v>-99880</v>
      </c>
    </row>
    <row r="43" spans="1:7" hidden="1" x14ac:dyDescent="0.2">
      <c r="A43" s="15"/>
      <c r="B43" s="23" t="s">
        <v>78</v>
      </c>
      <c r="C43" s="267">
        <v>0</v>
      </c>
      <c r="D43" s="267">
        <v>0</v>
      </c>
      <c r="E43" s="267">
        <v>0</v>
      </c>
      <c r="F43" s="267"/>
      <c r="G43" s="268">
        <f t="shared" si="0"/>
        <v>0</v>
      </c>
    </row>
    <row r="44" spans="1:7" hidden="1" x14ac:dyDescent="0.2">
      <c r="A44" s="15"/>
      <c r="B44" s="23" t="s">
        <v>79</v>
      </c>
      <c r="C44" s="267">
        <v>0</v>
      </c>
      <c r="D44" s="267">
        <v>0</v>
      </c>
      <c r="E44" s="267">
        <v>0</v>
      </c>
      <c r="F44" s="267"/>
      <c r="G44" s="268">
        <f t="shared" si="0"/>
        <v>0</v>
      </c>
    </row>
    <row r="45" spans="1:7" x14ac:dyDescent="0.2">
      <c r="A45" s="15"/>
      <c r="B45" s="23" t="s">
        <v>80</v>
      </c>
      <c r="C45" s="267">
        <v>80000</v>
      </c>
      <c r="D45" s="267">
        <v>40000</v>
      </c>
      <c r="E45" s="267">
        <v>31496</v>
      </c>
      <c r="F45" s="267">
        <v>80</v>
      </c>
      <c r="G45" s="268">
        <f t="shared" si="0"/>
        <v>-79920</v>
      </c>
    </row>
    <row r="46" spans="1:7" x14ac:dyDescent="0.2">
      <c r="A46" s="15"/>
      <c r="B46" s="23" t="s">
        <v>81</v>
      </c>
      <c r="C46" s="267">
        <v>280000</v>
      </c>
      <c r="D46" s="267">
        <v>280000</v>
      </c>
      <c r="E46" s="267">
        <v>240339</v>
      </c>
      <c r="F46" s="267">
        <v>400</v>
      </c>
      <c r="G46" s="268">
        <f t="shared" si="0"/>
        <v>-279600</v>
      </c>
    </row>
    <row r="47" spans="1:7" x14ac:dyDescent="0.2">
      <c r="A47" s="15"/>
      <c r="B47" s="23" t="s">
        <v>82</v>
      </c>
      <c r="C47" s="267">
        <v>50000</v>
      </c>
      <c r="D47" s="267">
        <v>30000</v>
      </c>
      <c r="E47" s="267">
        <v>27622</v>
      </c>
      <c r="F47" s="267">
        <v>50</v>
      </c>
      <c r="G47" s="268">
        <f t="shared" si="0"/>
        <v>-49950</v>
      </c>
    </row>
    <row r="48" spans="1:7" hidden="1" x14ac:dyDescent="0.2">
      <c r="A48" s="15" t="s">
        <v>83</v>
      </c>
      <c r="B48" s="16" t="s">
        <v>84</v>
      </c>
      <c r="C48" s="267">
        <v>0</v>
      </c>
      <c r="D48" s="267">
        <v>0</v>
      </c>
      <c r="E48" s="267">
        <v>0</v>
      </c>
      <c r="F48" s="267"/>
      <c r="G48" s="268">
        <f t="shared" si="0"/>
        <v>0</v>
      </c>
    </row>
    <row r="49" spans="1:7" ht="15.75" customHeight="1" x14ac:dyDescent="0.2">
      <c r="A49" s="18" t="s">
        <v>85</v>
      </c>
      <c r="B49" s="19" t="s">
        <v>86</v>
      </c>
      <c r="C49" s="236">
        <f t="shared" ref="C49" si="13">+C34+C40</f>
        <v>570000</v>
      </c>
      <c r="D49" s="236">
        <f t="shared" ref="D49" si="14">+D34+D40</f>
        <v>426000</v>
      </c>
      <c r="E49" s="236">
        <f t="shared" ref="E49:F49" si="15">+E34+E40</f>
        <v>345231</v>
      </c>
      <c r="F49" s="236">
        <f t="shared" si="15"/>
        <v>710</v>
      </c>
      <c r="G49" s="268">
        <f t="shared" si="0"/>
        <v>-569290</v>
      </c>
    </row>
    <row r="50" spans="1:7" ht="18" hidden="1" customHeight="1" x14ac:dyDescent="0.2">
      <c r="A50" s="15" t="s">
        <v>87</v>
      </c>
      <c r="B50" s="16" t="s">
        <v>88</v>
      </c>
      <c r="C50" s="267">
        <v>0</v>
      </c>
      <c r="D50" s="267">
        <v>0</v>
      </c>
      <c r="E50" s="267">
        <v>0</v>
      </c>
      <c r="F50" s="267"/>
      <c r="G50" s="268">
        <f t="shared" si="0"/>
        <v>0</v>
      </c>
    </row>
    <row r="51" spans="1:7" ht="25.5" hidden="1" x14ac:dyDescent="0.2">
      <c r="A51" s="15"/>
      <c r="B51" s="23" t="s">
        <v>89</v>
      </c>
      <c r="C51" s="267">
        <v>0</v>
      </c>
      <c r="D51" s="267">
        <v>0</v>
      </c>
      <c r="E51" s="267">
        <v>0</v>
      </c>
      <c r="F51" s="267"/>
      <c r="G51" s="268">
        <f t="shared" si="0"/>
        <v>0</v>
      </c>
    </row>
    <row r="52" spans="1:7" hidden="1" x14ac:dyDescent="0.2">
      <c r="A52" s="15"/>
      <c r="B52" s="23" t="s">
        <v>90</v>
      </c>
      <c r="C52" s="267">
        <v>0</v>
      </c>
      <c r="D52" s="267">
        <v>0</v>
      </c>
      <c r="E52" s="267">
        <v>0</v>
      </c>
      <c r="F52" s="267"/>
      <c r="G52" s="268">
        <f t="shared" si="0"/>
        <v>0</v>
      </c>
    </row>
    <row r="53" spans="1:7" hidden="1" x14ac:dyDescent="0.2">
      <c r="A53" s="15"/>
      <c r="B53" s="23" t="s">
        <v>91</v>
      </c>
      <c r="C53" s="267">
        <v>0</v>
      </c>
      <c r="D53" s="267">
        <v>0</v>
      </c>
      <c r="E53" s="267">
        <v>0</v>
      </c>
      <c r="F53" s="267"/>
      <c r="G53" s="268">
        <f t="shared" si="0"/>
        <v>0</v>
      </c>
    </row>
    <row r="54" spans="1:7" ht="18" customHeight="1" x14ac:dyDescent="0.2">
      <c r="A54" s="15" t="s">
        <v>92</v>
      </c>
      <c r="B54" s="16" t="s">
        <v>93</v>
      </c>
      <c r="C54" s="235">
        <f t="shared" ref="C54" si="16">C56+C55</f>
        <v>44000</v>
      </c>
      <c r="D54" s="235">
        <f t="shared" ref="D54:F54" si="17">D56+D55</f>
        <v>44000</v>
      </c>
      <c r="E54" s="235">
        <f t="shared" si="17"/>
        <v>44136</v>
      </c>
      <c r="F54" s="235">
        <f t="shared" si="17"/>
        <v>60</v>
      </c>
      <c r="G54" s="268">
        <f t="shared" si="0"/>
        <v>-43940</v>
      </c>
    </row>
    <row r="55" spans="1:7" x14ac:dyDescent="0.2">
      <c r="A55" s="15"/>
      <c r="B55" s="23" t="s">
        <v>94</v>
      </c>
      <c r="C55" s="267">
        <v>44000</v>
      </c>
      <c r="D55" s="267">
        <v>44000</v>
      </c>
      <c r="E55" s="267">
        <v>44136</v>
      </c>
      <c r="F55" s="267">
        <v>60</v>
      </c>
      <c r="G55" s="268">
        <f t="shared" si="0"/>
        <v>-43940</v>
      </c>
    </row>
    <row r="56" spans="1:7" hidden="1" x14ac:dyDescent="0.2">
      <c r="A56" s="15"/>
      <c r="B56" s="23" t="s">
        <v>95</v>
      </c>
      <c r="C56" s="267">
        <v>0</v>
      </c>
      <c r="D56" s="267">
        <v>0</v>
      </c>
      <c r="E56" s="267">
        <v>0</v>
      </c>
      <c r="F56" s="267"/>
      <c r="G56" s="268">
        <f t="shared" si="0"/>
        <v>0</v>
      </c>
    </row>
    <row r="57" spans="1:7" ht="15.75" customHeight="1" x14ac:dyDescent="0.2">
      <c r="A57" s="18" t="s">
        <v>96</v>
      </c>
      <c r="B57" s="19" t="s">
        <v>97</v>
      </c>
      <c r="C57" s="236">
        <f t="shared" ref="C57" si="18">+C54</f>
        <v>44000</v>
      </c>
      <c r="D57" s="236">
        <f t="shared" ref="D57" si="19">+D54</f>
        <v>44000</v>
      </c>
      <c r="E57" s="236">
        <f t="shared" ref="E57:F57" si="20">+E54</f>
        <v>44136</v>
      </c>
      <c r="F57" s="236">
        <f t="shared" si="20"/>
        <v>60</v>
      </c>
      <c r="G57" s="268">
        <f t="shared" si="0"/>
        <v>-43940</v>
      </c>
    </row>
    <row r="58" spans="1:7" ht="18" customHeight="1" x14ac:dyDescent="0.2">
      <c r="A58" s="15" t="s">
        <v>98</v>
      </c>
      <c r="B58" s="16" t="s">
        <v>99</v>
      </c>
      <c r="C58" s="235">
        <f t="shared" ref="C58" si="21">SUM(C59:C61)</f>
        <v>5800000</v>
      </c>
      <c r="D58" s="235">
        <f t="shared" ref="D58" si="22">SUM(D59:D61)</f>
        <v>5820000</v>
      </c>
      <c r="E58" s="235">
        <f t="shared" ref="E58:F58" si="23">SUM(E59:E61)</f>
        <v>5437199</v>
      </c>
      <c r="F58" s="235">
        <f t="shared" si="23"/>
        <v>8400</v>
      </c>
      <c r="G58" s="268">
        <f t="shared" si="0"/>
        <v>-5791600</v>
      </c>
    </row>
    <row r="59" spans="1:7" x14ac:dyDescent="0.2">
      <c r="A59" s="15"/>
      <c r="B59" s="23" t="s">
        <v>1030</v>
      </c>
      <c r="C59" s="267">
        <v>3600000</v>
      </c>
      <c r="D59" s="267">
        <v>3700000</v>
      </c>
      <c r="E59" s="267">
        <v>4681457</v>
      </c>
      <c r="F59" s="267">
        <v>5400</v>
      </c>
      <c r="G59" s="268">
        <f t="shared" si="0"/>
        <v>-3594600</v>
      </c>
    </row>
    <row r="60" spans="1:7" x14ac:dyDescent="0.2">
      <c r="A60" s="15"/>
      <c r="B60" s="23" t="s">
        <v>1031</v>
      </c>
      <c r="C60" s="267">
        <v>1500000</v>
      </c>
      <c r="D60" s="267">
        <v>1500000</v>
      </c>
      <c r="E60" s="267">
        <v>219555</v>
      </c>
      <c r="F60" s="267">
        <v>2300</v>
      </c>
      <c r="G60" s="268">
        <f t="shared" si="0"/>
        <v>-1497700</v>
      </c>
    </row>
    <row r="61" spans="1:7" x14ac:dyDescent="0.2">
      <c r="A61" s="15"/>
      <c r="B61" s="23" t="s">
        <v>1033</v>
      </c>
      <c r="C61" s="267">
        <v>700000</v>
      </c>
      <c r="D61" s="267">
        <v>620000</v>
      </c>
      <c r="E61" s="267">
        <v>536187</v>
      </c>
      <c r="F61" s="267">
        <v>700</v>
      </c>
      <c r="G61" s="268">
        <f t="shared" si="0"/>
        <v>-699300</v>
      </c>
    </row>
    <row r="62" spans="1:7" x14ac:dyDescent="0.2">
      <c r="A62" s="15" t="s">
        <v>100</v>
      </c>
      <c r="B62" s="16" t="s">
        <v>101</v>
      </c>
      <c r="C62" s="268">
        <v>3200000</v>
      </c>
      <c r="D62" s="268">
        <v>3200000</v>
      </c>
      <c r="E62" s="268">
        <v>2821800</v>
      </c>
      <c r="F62" s="268">
        <v>3500</v>
      </c>
      <c r="G62" s="268">
        <f t="shared" si="0"/>
        <v>-3196500</v>
      </c>
    </row>
    <row r="63" spans="1:7" hidden="1" x14ac:dyDescent="0.2">
      <c r="A63" s="15" t="s">
        <v>102</v>
      </c>
      <c r="B63" s="16" t="s">
        <v>103</v>
      </c>
      <c r="C63" s="267">
        <v>0</v>
      </c>
      <c r="D63" s="267">
        <v>0</v>
      </c>
      <c r="E63" s="267">
        <v>0</v>
      </c>
      <c r="F63" s="267"/>
      <c r="G63" s="268">
        <f t="shared" si="0"/>
        <v>0</v>
      </c>
    </row>
    <row r="64" spans="1:7" ht="25.5" hidden="1" x14ac:dyDescent="0.2">
      <c r="A64" s="15" t="s">
        <v>104</v>
      </c>
      <c r="B64" s="16" t="s">
        <v>105</v>
      </c>
      <c r="C64" s="267">
        <v>0</v>
      </c>
      <c r="D64" s="267">
        <v>0</v>
      </c>
      <c r="E64" s="267">
        <v>0</v>
      </c>
      <c r="F64" s="267"/>
      <c r="G64" s="268">
        <f t="shared" si="0"/>
        <v>0</v>
      </c>
    </row>
    <row r="65" spans="1:7" ht="18" customHeight="1" x14ac:dyDescent="0.2">
      <c r="A65" s="15" t="s">
        <v>106</v>
      </c>
      <c r="B65" s="16" t="s">
        <v>107</v>
      </c>
      <c r="C65" s="235">
        <f t="shared" ref="C65" si="24">SUM(C66:C69)</f>
        <v>600000</v>
      </c>
      <c r="D65" s="235">
        <f t="shared" ref="D65" si="25">SUM(D66:D69)</f>
        <v>744000</v>
      </c>
      <c r="E65" s="235">
        <f t="shared" ref="E65:F65" si="26">SUM(E66:E69)</f>
        <v>743800</v>
      </c>
      <c r="F65" s="235">
        <f t="shared" si="26"/>
        <v>300</v>
      </c>
      <c r="G65" s="268">
        <f t="shared" si="0"/>
        <v>-599700</v>
      </c>
    </row>
    <row r="66" spans="1:7" x14ac:dyDescent="0.2">
      <c r="A66" s="15"/>
      <c r="B66" s="23" t="s">
        <v>108</v>
      </c>
      <c r="C66" s="267">
        <v>600000</v>
      </c>
      <c r="D66" s="267">
        <v>744000</v>
      </c>
      <c r="E66" s="267">
        <v>743800</v>
      </c>
      <c r="F66" s="267">
        <v>300</v>
      </c>
      <c r="G66" s="268">
        <f t="shared" si="0"/>
        <v>-599700</v>
      </c>
    </row>
    <row r="67" spans="1:7" hidden="1" x14ac:dyDescent="0.2">
      <c r="A67" s="15"/>
      <c r="B67" s="23" t="s">
        <v>109</v>
      </c>
      <c r="C67" s="267">
        <v>0</v>
      </c>
      <c r="D67" s="267">
        <v>0</v>
      </c>
      <c r="E67" s="267">
        <v>0</v>
      </c>
      <c r="F67" s="267"/>
      <c r="G67" s="268">
        <f t="shared" si="0"/>
        <v>0</v>
      </c>
    </row>
    <row r="68" spans="1:7" hidden="1" x14ac:dyDescent="0.2">
      <c r="A68" s="15"/>
      <c r="B68" s="23" t="s">
        <v>110</v>
      </c>
      <c r="C68" s="267">
        <v>0</v>
      </c>
      <c r="D68" s="267">
        <v>0</v>
      </c>
      <c r="E68" s="267">
        <v>0</v>
      </c>
      <c r="F68" s="267"/>
      <c r="G68" s="268">
        <f t="shared" si="0"/>
        <v>0</v>
      </c>
    </row>
    <row r="69" spans="1:7" hidden="1" x14ac:dyDescent="0.2">
      <c r="A69" s="15"/>
      <c r="B69" s="23" t="s">
        <v>111</v>
      </c>
      <c r="C69" s="267">
        <v>0</v>
      </c>
      <c r="D69" s="267">
        <v>0</v>
      </c>
      <c r="E69" s="267">
        <v>0</v>
      </c>
      <c r="F69" s="267"/>
      <c r="G69" s="268">
        <f t="shared" si="0"/>
        <v>0</v>
      </c>
    </row>
    <row r="70" spans="1:7" hidden="1" x14ac:dyDescent="0.2">
      <c r="A70" s="15" t="s">
        <v>112</v>
      </c>
      <c r="B70" s="16" t="s">
        <v>113</v>
      </c>
      <c r="C70" s="267">
        <v>0</v>
      </c>
      <c r="D70" s="267">
        <v>0</v>
      </c>
      <c r="E70" s="267">
        <v>0</v>
      </c>
      <c r="F70" s="267"/>
      <c r="G70" s="268">
        <f t="shared" si="0"/>
        <v>0</v>
      </c>
    </row>
    <row r="71" spans="1:7" hidden="1" x14ac:dyDescent="0.2">
      <c r="A71" s="15" t="s">
        <v>114</v>
      </c>
      <c r="B71" s="16" t="s">
        <v>115</v>
      </c>
      <c r="C71" s="267">
        <v>0</v>
      </c>
      <c r="D71" s="267">
        <v>0</v>
      </c>
      <c r="E71" s="267">
        <v>0</v>
      </c>
      <c r="F71" s="267"/>
      <c r="G71" s="268">
        <f t="shared" ref="G71:G134" si="27">F71-C71</f>
        <v>0</v>
      </c>
    </row>
    <row r="72" spans="1:7" ht="18" hidden="1" customHeight="1" x14ac:dyDescent="0.2">
      <c r="A72" s="15" t="s">
        <v>116</v>
      </c>
      <c r="B72" s="16" t="s">
        <v>117</v>
      </c>
      <c r="C72" s="267">
        <v>0</v>
      </c>
      <c r="D72" s="267">
        <v>0</v>
      </c>
      <c r="E72" s="267">
        <v>0</v>
      </c>
      <c r="F72" s="267"/>
      <c r="G72" s="268">
        <f t="shared" si="27"/>
        <v>0</v>
      </c>
    </row>
    <row r="73" spans="1:7" hidden="1" x14ac:dyDescent="0.2">
      <c r="A73" s="15"/>
      <c r="B73" s="23" t="s">
        <v>118</v>
      </c>
      <c r="C73" s="267">
        <v>0</v>
      </c>
      <c r="D73" s="267">
        <v>0</v>
      </c>
      <c r="E73" s="267">
        <v>0</v>
      </c>
      <c r="F73" s="267"/>
      <c r="G73" s="268">
        <f t="shared" si="27"/>
        <v>0</v>
      </c>
    </row>
    <row r="74" spans="1:7" hidden="1" x14ac:dyDescent="0.2">
      <c r="A74" s="15"/>
      <c r="B74" s="23" t="s">
        <v>119</v>
      </c>
      <c r="C74" s="267">
        <v>0</v>
      </c>
      <c r="D74" s="267">
        <v>0</v>
      </c>
      <c r="E74" s="267">
        <v>0</v>
      </c>
      <c r="F74" s="267"/>
      <c r="G74" s="268">
        <f t="shared" si="27"/>
        <v>0</v>
      </c>
    </row>
    <row r="75" spans="1:7" hidden="1" x14ac:dyDescent="0.2">
      <c r="A75" s="15"/>
      <c r="B75" s="23" t="s">
        <v>120</v>
      </c>
      <c r="C75" s="267">
        <v>0</v>
      </c>
      <c r="D75" s="267">
        <v>0</v>
      </c>
      <c r="E75" s="267">
        <v>0</v>
      </c>
      <c r="F75" s="267"/>
      <c r="G75" s="268">
        <f t="shared" si="27"/>
        <v>0</v>
      </c>
    </row>
    <row r="76" spans="1:7" ht="18" customHeight="1" x14ac:dyDescent="0.2">
      <c r="A76" s="15" t="s">
        <v>121</v>
      </c>
      <c r="B76" s="16" t="s">
        <v>122</v>
      </c>
      <c r="C76" s="235">
        <f t="shared" ref="C76" si="28">C77+C78+C79+C80+C81+C82+C83</f>
        <v>560000</v>
      </c>
      <c r="D76" s="235">
        <f t="shared" ref="D76" si="29">D77+D78+D79+D80+D81+D82+D83</f>
        <v>560000</v>
      </c>
      <c r="E76" s="235">
        <f t="shared" ref="E76:F76" si="30">E77+E78+E79+E80+E81+E82+E83</f>
        <v>574855</v>
      </c>
      <c r="F76" s="235">
        <f t="shared" si="30"/>
        <v>620</v>
      </c>
      <c r="G76" s="268">
        <f t="shared" si="27"/>
        <v>-559380</v>
      </c>
    </row>
    <row r="77" spans="1:7" hidden="1" x14ac:dyDescent="0.2">
      <c r="A77" s="15"/>
      <c r="B77" s="23" t="s">
        <v>123</v>
      </c>
      <c r="C77" s="267">
        <v>0</v>
      </c>
      <c r="D77" s="267">
        <v>0</v>
      </c>
      <c r="E77" s="267">
        <v>0</v>
      </c>
      <c r="F77" s="267"/>
      <c r="G77" s="268">
        <f t="shared" si="27"/>
        <v>0</v>
      </c>
    </row>
    <row r="78" spans="1:7" hidden="1" x14ac:dyDescent="0.2">
      <c r="A78" s="15"/>
      <c r="B78" s="23" t="s">
        <v>124</v>
      </c>
      <c r="C78" s="267">
        <v>0</v>
      </c>
      <c r="D78" s="267">
        <v>0</v>
      </c>
      <c r="E78" s="267">
        <v>0</v>
      </c>
      <c r="F78" s="267"/>
      <c r="G78" s="268">
        <f t="shared" si="27"/>
        <v>0</v>
      </c>
    </row>
    <row r="79" spans="1:7" hidden="1" x14ac:dyDescent="0.2">
      <c r="A79" s="15"/>
      <c r="B79" s="23" t="s">
        <v>125</v>
      </c>
      <c r="C79" s="267">
        <v>0</v>
      </c>
      <c r="D79" s="267">
        <v>0</v>
      </c>
      <c r="E79" s="267">
        <v>0</v>
      </c>
      <c r="F79" s="267"/>
      <c r="G79" s="268">
        <f t="shared" si="27"/>
        <v>0</v>
      </c>
    </row>
    <row r="80" spans="1:7" hidden="1" x14ac:dyDescent="0.2">
      <c r="A80" s="15"/>
      <c r="B80" s="23" t="s">
        <v>126</v>
      </c>
      <c r="C80" s="267">
        <v>0</v>
      </c>
      <c r="D80" s="267">
        <v>0</v>
      </c>
      <c r="E80" s="267">
        <v>0</v>
      </c>
      <c r="F80" s="267"/>
      <c r="G80" s="268">
        <f t="shared" si="27"/>
        <v>0</v>
      </c>
    </row>
    <row r="81" spans="1:7" hidden="1" x14ac:dyDescent="0.2">
      <c r="A81" s="15"/>
      <c r="B81" s="23" t="s">
        <v>905</v>
      </c>
      <c r="C81" s="267">
        <v>0</v>
      </c>
      <c r="D81" s="267">
        <v>0</v>
      </c>
      <c r="E81" s="267">
        <v>0</v>
      </c>
      <c r="F81" s="267"/>
      <c r="G81" s="268">
        <f t="shared" si="27"/>
        <v>0</v>
      </c>
    </row>
    <row r="82" spans="1:7" x14ac:dyDescent="0.2">
      <c r="A82" s="15"/>
      <c r="B82" s="23" t="s">
        <v>128</v>
      </c>
      <c r="C82" s="267">
        <v>500000</v>
      </c>
      <c r="D82" s="267">
        <v>500000</v>
      </c>
      <c r="E82" s="267">
        <v>509765</v>
      </c>
      <c r="F82" s="267">
        <v>520</v>
      </c>
      <c r="G82" s="268">
        <f t="shared" si="27"/>
        <v>-499480</v>
      </c>
    </row>
    <row r="83" spans="1:7" x14ac:dyDescent="0.2">
      <c r="A83" s="15"/>
      <c r="B83" s="23" t="s">
        <v>129</v>
      </c>
      <c r="C83" s="267">
        <v>60000</v>
      </c>
      <c r="D83" s="267">
        <v>60000</v>
      </c>
      <c r="E83" s="267">
        <v>65090</v>
      </c>
      <c r="F83" s="267">
        <v>100</v>
      </c>
      <c r="G83" s="268">
        <f t="shared" si="27"/>
        <v>-59900</v>
      </c>
    </row>
    <row r="84" spans="1:7" hidden="1" x14ac:dyDescent="0.2">
      <c r="A84" s="15"/>
      <c r="B84" s="23" t="s">
        <v>130</v>
      </c>
      <c r="C84" s="267">
        <v>0</v>
      </c>
      <c r="D84" s="267">
        <v>0</v>
      </c>
      <c r="E84" s="267">
        <v>0</v>
      </c>
      <c r="F84" s="267"/>
      <c r="G84" s="268">
        <f t="shared" si="27"/>
        <v>0</v>
      </c>
    </row>
    <row r="85" spans="1:7" ht="15.75" customHeight="1" x14ac:dyDescent="0.2">
      <c r="A85" s="18" t="s">
        <v>131</v>
      </c>
      <c r="B85" s="19" t="s">
        <v>132</v>
      </c>
      <c r="C85" s="236">
        <f>+C62+C58+C65+C76</f>
        <v>10160000</v>
      </c>
      <c r="D85" s="236">
        <f>+D62+D58+D65+D76</f>
        <v>10324000</v>
      </c>
      <c r="E85" s="236">
        <f>+E62+E58+E65+E76</f>
        <v>9577654</v>
      </c>
      <c r="F85" s="236">
        <f>+F62+F58+F65+F76</f>
        <v>12820</v>
      </c>
      <c r="G85" s="268">
        <f t="shared" si="27"/>
        <v>-10147180</v>
      </c>
    </row>
    <row r="86" spans="1:7" hidden="1" x14ac:dyDescent="0.2">
      <c r="A86" s="15" t="s">
        <v>133</v>
      </c>
      <c r="B86" s="16" t="s">
        <v>134</v>
      </c>
      <c r="C86" s="267">
        <v>0</v>
      </c>
      <c r="D86" s="267">
        <v>0</v>
      </c>
      <c r="E86" s="267">
        <v>0</v>
      </c>
      <c r="F86" s="267"/>
      <c r="G86" s="268">
        <f t="shared" si="27"/>
        <v>0</v>
      </c>
    </row>
    <row r="87" spans="1:7" ht="18" hidden="1" customHeight="1" x14ac:dyDescent="0.2">
      <c r="A87" s="15" t="s">
        <v>135</v>
      </c>
      <c r="B87" s="16" t="s">
        <v>136</v>
      </c>
      <c r="C87" s="267">
        <v>0</v>
      </c>
      <c r="D87" s="267">
        <v>0</v>
      </c>
      <c r="E87" s="267">
        <v>0</v>
      </c>
      <c r="F87" s="267"/>
      <c r="G87" s="268">
        <f t="shared" si="27"/>
        <v>0</v>
      </c>
    </row>
    <row r="88" spans="1:7" hidden="1" x14ac:dyDescent="0.2">
      <c r="A88" s="15"/>
      <c r="B88" s="23" t="s">
        <v>137</v>
      </c>
      <c r="C88" s="267">
        <v>0</v>
      </c>
      <c r="D88" s="267">
        <v>0</v>
      </c>
      <c r="E88" s="267">
        <v>0</v>
      </c>
      <c r="F88" s="267"/>
      <c r="G88" s="268">
        <f t="shared" si="27"/>
        <v>0</v>
      </c>
    </row>
    <row r="89" spans="1:7" hidden="1" x14ac:dyDescent="0.2">
      <c r="A89" s="15"/>
      <c r="B89" s="23" t="s">
        <v>138</v>
      </c>
      <c r="C89" s="267">
        <v>0</v>
      </c>
      <c r="D89" s="267">
        <v>0</v>
      </c>
      <c r="E89" s="267">
        <v>0</v>
      </c>
      <c r="F89" s="267"/>
      <c r="G89" s="268">
        <f t="shared" si="27"/>
        <v>0</v>
      </c>
    </row>
    <row r="90" spans="1:7" hidden="1" x14ac:dyDescent="0.2">
      <c r="A90" s="15"/>
      <c r="B90" s="23" t="s">
        <v>139</v>
      </c>
      <c r="C90" s="267">
        <v>0</v>
      </c>
      <c r="D90" s="267">
        <v>0</v>
      </c>
      <c r="E90" s="267">
        <v>0</v>
      </c>
      <c r="F90" s="267"/>
      <c r="G90" s="268">
        <f t="shared" si="27"/>
        <v>0</v>
      </c>
    </row>
    <row r="91" spans="1:7" hidden="1" x14ac:dyDescent="0.2">
      <c r="A91" s="15"/>
      <c r="B91" s="23" t="s">
        <v>140</v>
      </c>
      <c r="C91" s="267">
        <v>0</v>
      </c>
      <c r="D91" s="267">
        <v>0</v>
      </c>
      <c r="E91" s="267">
        <v>0</v>
      </c>
      <c r="F91" s="267"/>
      <c r="G91" s="268">
        <f t="shared" si="27"/>
        <v>0</v>
      </c>
    </row>
    <row r="92" spans="1:7" ht="15.75" hidden="1" customHeight="1" x14ac:dyDescent="0.2">
      <c r="A92" s="18" t="s">
        <v>141</v>
      </c>
      <c r="B92" s="19" t="s">
        <v>142</v>
      </c>
      <c r="C92" s="267">
        <v>0</v>
      </c>
      <c r="D92" s="267">
        <v>0</v>
      </c>
      <c r="E92" s="267">
        <v>0</v>
      </c>
      <c r="F92" s="267"/>
      <c r="G92" s="268">
        <f t="shared" si="27"/>
        <v>0</v>
      </c>
    </row>
    <row r="93" spans="1:7" x14ac:dyDescent="0.2">
      <c r="A93" s="15" t="s">
        <v>143</v>
      </c>
      <c r="B93" s="16" t="s">
        <v>144</v>
      </c>
      <c r="C93" s="267">
        <f>2300000+54000+243000</f>
        <v>2597000</v>
      </c>
      <c r="D93" s="267">
        <v>2747000</v>
      </c>
      <c r="E93" s="267">
        <v>2569407</v>
      </c>
      <c r="F93" s="267">
        <v>3180</v>
      </c>
      <c r="G93" s="268">
        <f t="shared" si="27"/>
        <v>-2593820</v>
      </c>
    </row>
    <row r="94" spans="1:7" hidden="1" x14ac:dyDescent="0.2">
      <c r="A94" s="15" t="s">
        <v>145</v>
      </c>
      <c r="B94" s="16" t="s">
        <v>146</v>
      </c>
      <c r="C94" s="267">
        <v>0</v>
      </c>
      <c r="D94" s="267">
        <v>0</v>
      </c>
      <c r="E94" s="267">
        <v>0</v>
      </c>
      <c r="F94" s="267"/>
      <c r="G94" s="268">
        <f t="shared" si="27"/>
        <v>0</v>
      </c>
    </row>
    <row r="95" spans="1:7" hidden="1" x14ac:dyDescent="0.2">
      <c r="A95" s="15" t="s">
        <v>147</v>
      </c>
      <c r="B95" s="16" t="s">
        <v>148</v>
      </c>
      <c r="C95" s="267">
        <v>0</v>
      </c>
      <c r="D95" s="267">
        <v>0</v>
      </c>
      <c r="E95" s="267">
        <v>0</v>
      </c>
      <c r="F95" s="267"/>
      <c r="G95" s="268">
        <f t="shared" si="27"/>
        <v>0</v>
      </c>
    </row>
    <row r="96" spans="1:7" hidden="1" x14ac:dyDescent="0.2">
      <c r="A96" s="15" t="s">
        <v>149</v>
      </c>
      <c r="B96" s="16" t="s">
        <v>150</v>
      </c>
      <c r="C96" s="267">
        <v>0</v>
      </c>
      <c r="D96" s="267">
        <v>0</v>
      </c>
      <c r="E96" s="267">
        <v>0</v>
      </c>
      <c r="F96" s="267"/>
      <c r="G96" s="268">
        <f t="shared" si="27"/>
        <v>0</v>
      </c>
    </row>
    <row r="97" spans="1:7" hidden="1" x14ac:dyDescent="0.2">
      <c r="A97" s="15" t="s">
        <v>151</v>
      </c>
      <c r="B97" s="16" t="s">
        <v>152</v>
      </c>
      <c r="C97" s="267">
        <v>0</v>
      </c>
      <c r="D97" s="267">
        <v>0</v>
      </c>
      <c r="E97" s="267">
        <v>0</v>
      </c>
      <c r="F97" s="267"/>
      <c r="G97" s="268">
        <f t="shared" si="27"/>
        <v>0</v>
      </c>
    </row>
    <row r="98" spans="1:7" hidden="1" x14ac:dyDescent="0.2">
      <c r="A98" s="15" t="s">
        <v>153</v>
      </c>
      <c r="B98" s="16" t="s">
        <v>154</v>
      </c>
      <c r="C98" s="267">
        <v>0</v>
      </c>
      <c r="D98" s="267">
        <v>0</v>
      </c>
      <c r="E98" s="267">
        <v>0</v>
      </c>
      <c r="F98" s="267"/>
      <c r="G98" s="268">
        <f t="shared" si="27"/>
        <v>0</v>
      </c>
    </row>
    <row r="99" spans="1:7" hidden="1" x14ac:dyDescent="0.2">
      <c r="A99" s="15" t="s">
        <v>155</v>
      </c>
      <c r="B99" s="16" t="s">
        <v>156</v>
      </c>
      <c r="C99" s="267">
        <v>0</v>
      </c>
      <c r="D99" s="267">
        <v>0</v>
      </c>
      <c r="E99" s="267">
        <v>0</v>
      </c>
      <c r="F99" s="267"/>
      <c r="G99" s="268">
        <f t="shared" si="27"/>
        <v>0</v>
      </c>
    </row>
    <row r="100" spans="1:7" hidden="1" x14ac:dyDescent="0.2">
      <c r="A100" s="15" t="s">
        <v>157</v>
      </c>
      <c r="B100" s="16" t="s">
        <v>158</v>
      </c>
      <c r="C100" s="267">
        <v>0</v>
      </c>
      <c r="D100" s="267">
        <v>0</v>
      </c>
      <c r="E100" s="267">
        <v>0</v>
      </c>
      <c r="F100" s="267"/>
      <c r="G100" s="268">
        <f t="shared" si="27"/>
        <v>0</v>
      </c>
    </row>
    <row r="101" spans="1:7" hidden="1" x14ac:dyDescent="0.2">
      <c r="A101" s="15" t="s">
        <v>159</v>
      </c>
      <c r="B101" s="16" t="s">
        <v>160</v>
      </c>
      <c r="C101" s="267">
        <v>0</v>
      </c>
      <c r="D101" s="267">
        <v>0</v>
      </c>
      <c r="E101" s="267">
        <v>0</v>
      </c>
      <c r="F101" s="267"/>
      <c r="G101" s="268">
        <f t="shared" si="27"/>
        <v>0</v>
      </c>
    </row>
    <row r="102" spans="1:7" x14ac:dyDescent="0.2">
      <c r="A102" s="15" t="s">
        <v>161</v>
      </c>
      <c r="B102" s="16" t="s">
        <v>162</v>
      </c>
      <c r="C102" s="235">
        <f t="shared" ref="C102" si="31">C105+C104+C103</f>
        <v>200000</v>
      </c>
      <c r="D102" s="235">
        <f t="shared" ref="D102" si="32">D105+D104+D103</f>
        <v>30000</v>
      </c>
      <c r="E102" s="235">
        <f t="shared" ref="E102:F102" si="33">E105+E104+E103</f>
        <v>3089</v>
      </c>
      <c r="F102" s="235">
        <f t="shared" si="33"/>
        <v>50</v>
      </c>
      <c r="G102" s="268">
        <f t="shared" si="27"/>
        <v>-199950</v>
      </c>
    </row>
    <row r="103" spans="1:7" hidden="1" x14ac:dyDescent="0.2">
      <c r="A103" s="15"/>
      <c r="B103" s="23" t="s">
        <v>163</v>
      </c>
      <c r="C103" s="267">
        <v>0</v>
      </c>
      <c r="D103" s="267">
        <v>0</v>
      </c>
      <c r="E103" s="267">
        <v>0</v>
      </c>
      <c r="F103" s="267"/>
      <c r="G103" s="268">
        <f t="shared" si="27"/>
        <v>0</v>
      </c>
    </row>
    <row r="104" spans="1:7" hidden="1" x14ac:dyDescent="0.2">
      <c r="A104" s="15"/>
      <c r="B104" s="23" t="s">
        <v>164</v>
      </c>
      <c r="C104" s="267">
        <v>0</v>
      </c>
      <c r="D104" s="267">
        <v>0</v>
      </c>
      <c r="E104" s="267">
        <v>0</v>
      </c>
      <c r="F104" s="267"/>
      <c r="G104" s="268">
        <f t="shared" si="27"/>
        <v>0</v>
      </c>
    </row>
    <row r="105" spans="1:7" x14ac:dyDescent="0.2">
      <c r="A105" s="15"/>
      <c r="B105" s="23" t="s">
        <v>906</v>
      </c>
      <c r="C105" s="267">
        <v>200000</v>
      </c>
      <c r="D105" s="267">
        <v>30000</v>
      </c>
      <c r="E105" s="267">
        <v>3089</v>
      </c>
      <c r="F105" s="267">
        <v>50</v>
      </c>
      <c r="G105" s="268">
        <f t="shared" si="27"/>
        <v>-199950</v>
      </c>
    </row>
    <row r="106" spans="1:7" ht="15.75" customHeight="1" x14ac:dyDescent="0.2">
      <c r="A106" s="18" t="s">
        <v>165</v>
      </c>
      <c r="B106" s="19" t="s">
        <v>166</v>
      </c>
      <c r="C106" s="236">
        <f t="shared" ref="C106" si="34">+C93+C102</f>
        <v>2797000</v>
      </c>
      <c r="D106" s="236">
        <f t="shared" ref="D106" si="35">+D93+D102</f>
        <v>2777000</v>
      </c>
      <c r="E106" s="236">
        <f t="shared" ref="E106:F106" si="36">+E93+E102</f>
        <v>2572496</v>
      </c>
      <c r="F106" s="236">
        <f t="shared" si="36"/>
        <v>3230</v>
      </c>
      <c r="G106" s="268">
        <f t="shared" si="27"/>
        <v>-2793770</v>
      </c>
    </row>
    <row r="107" spans="1:7" s="271" customFormat="1" ht="21.75" customHeight="1" x14ac:dyDescent="0.2">
      <c r="A107" s="20" t="s">
        <v>167</v>
      </c>
      <c r="B107" s="21" t="s">
        <v>168</v>
      </c>
      <c r="C107" s="253">
        <f t="shared" ref="C107" si="37">+C49+C57+C85+C106</f>
        <v>13571000</v>
      </c>
      <c r="D107" s="253">
        <f t="shared" ref="D107" si="38">+D49+D57+D85+D106</f>
        <v>13571000</v>
      </c>
      <c r="E107" s="253">
        <f t="shared" ref="E107:F107" si="39">+E49+E57+E85+E106</f>
        <v>12539517</v>
      </c>
      <c r="F107" s="253">
        <f t="shared" si="39"/>
        <v>16820</v>
      </c>
      <c r="G107" s="268">
        <f t="shared" si="27"/>
        <v>-13554180</v>
      </c>
    </row>
    <row r="108" spans="1:7" hidden="1" outlineLevel="1" x14ac:dyDescent="0.2">
      <c r="A108" s="15" t="s">
        <v>169</v>
      </c>
      <c r="B108" s="16" t="s">
        <v>170</v>
      </c>
      <c r="C108" s="267">
        <v>0</v>
      </c>
      <c r="D108" s="267">
        <v>0</v>
      </c>
      <c r="E108" s="267">
        <v>0</v>
      </c>
      <c r="F108" s="267"/>
      <c r="G108" s="268">
        <f t="shared" si="27"/>
        <v>0</v>
      </c>
    </row>
    <row r="109" spans="1:7" hidden="1" outlineLevel="1" x14ac:dyDescent="0.2">
      <c r="A109" s="15" t="s">
        <v>171</v>
      </c>
      <c r="B109" s="16" t="s">
        <v>172</v>
      </c>
      <c r="C109" s="267">
        <v>0</v>
      </c>
      <c r="D109" s="267">
        <v>0</v>
      </c>
      <c r="E109" s="267">
        <v>0</v>
      </c>
      <c r="F109" s="267"/>
      <c r="G109" s="268">
        <f t="shared" si="27"/>
        <v>0</v>
      </c>
    </row>
    <row r="110" spans="1:7" hidden="1" outlineLevel="1" x14ac:dyDescent="0.2">
      <c r="A110" s="15" t="s">
        <v>173</v>
      </c>
      <c r="B110" s="16" t="s">
        <v>174</v>
      </c>
      <c r="C110" s="267">
        <v>0</v>
      </c>
      <c r="D110" s="267">
        <v>0</v>
      </c>
      <c r="E110" s="267">
        <v>0</v>
      </c>
      <c r="F110" s="267"/>
      <c r="G110" s="268">
        <f t="shared" si="27"/>
        <v>0</v>
      </c>
    </row>
    <row r="111" spans="1:7" hidden="1" outlineLevel="1" x14ac:dyDescent="0.2">
      <c r="A111" s="15" t="s">
        <v>175</v>
      </c>
      <c r="B111" s="16" t="s">
        <v>176</v>
      </c>
      <c r="C111" s="267">
        <v>0</v>
      </c>
      <c r="D111" s="267">
        <v>0</v>
      </c>
      <c r="E111" s="267">
        <v>0</v>
      </c>
      <c r="F111" s="267"/>
      <c r="G111" s="268">
        <f t="shared" si="27"/>
        <v>0</v>
      </c>
    </row>
    <row r="112" spans="1:7" hidden="1" outlineLevel="1" x14ac:dyDescent="0.2">
      <c r="A112" s="15" t="s">
        <v>177</v>
      </c>
      <c r="B112" s="16" t="s">
        <v>178</v>
      </c>
      <c r="C112" s="267">
        <v>0</v>
      </c>
      <c r="D112" s="267">
        <v>0</v>
      </c>
      <c r="E112" s="267">
        <v>0</v>
      </c>
      <c r="F112" s="267"/>
      <c r="G112" s="268">
        <f t="shared" si="27"/>
        <v>0</v>
      </c>
    </row>
    <row r="113" spans="1:7" hidden="1" outlineLevel="1" x14ac:dyDescent="0.2">
      <c r="A113" s="15" t="s">
        <v>179</v>
      </c>
      <c r="B113" s="16" t="s">
        <v>180</v>
      </c>
      <c r="C113" s="267">
        <v>0</v>
      </c>
      <c r="D113" s="267">
        <v>0</v>
      </c>
      <c r="E113" s="267">
        <v>0</v>
      </c>
      <c r="F113" s="267"/>
      <c r="G113" s="268">
        <f t="shared" si="27"/>
        <v>0</v>
      </c>
    </row>
    <row r="114" spans="1:7" hidden="1" outlineLevel="1" x14ac:dyDescent="0.2">
      <c r="A114" s="15" t="s">
        <v>181</v>
      </c>
      <c r="B114" s="16" t="s">
        <v>182</v>
      </c>
      <c r="C114" s="267">
        <v>0</v>
      </c>
      <c r="D114" s="267">
        <v>0</v>
      </c>
      <c r="E114" s="267">
        <v>0</v>
      </c>
      <c r="F114" s="267"/>
      <c r="G114" s="268">
        <f t="shared" si="27"/>
        <v>0</v>
      </c>
    </row>
    <row r="115" spans="1:7" hidden="1" outlineLevel="1" x14ac:dyDescent="0.2">
      <c r="A115" s="15" t="s">
        <v>183</v>
      </c>
      <c r="B115" s="16" t="s">
        <v>184</v>
      </c>
      <c r="C115" s="267">
        <v>0</v>
      </c>
      <c r="D115" s="267">
        <v>0</v>
      </c>
      <c r="E115" s="267">
        <v>0</v>
      </c>
      <c r="F115" s="267"/>
      <c r="G115" s="268">
        <f t="shared" si="27"/>
        <v>0</v>
      </c>
    </row>
    <row r="116" spans="1:7" hidden="1" outlineLevel="1" x14ac:dyDescent="0.2">
      <c r="A116" s="15" t="s">
        <v>185</v>
      </c>
      <c r="B116" s="16" t="s">
        <v>186</v>
      </c>
      <c r="C116" s="267">
        <v>0</v>
      </c>
      <c r="D116" s="267">
        <v>0</v>
      </c>
      <c r="E116" s="267">
        <v>0</v>
      </c>
      <c r="F116" s="267"/>
      <c r="G116" s="268">
        <f t="shared" si="27"/>
        <v>0</v>
      </c>
    </row>
    <row r="117" spans="1:7" hidden="1" outlineLevel="1" x14ac:dyDescent="0.2">
      <c r="A117" s="15" t="s">
        <v>187</v>
      </c>
      <c r="B117" s="16" t="s">
        <v>188</v>
      </c>
      <c r="C117" s="267">
        <v>0</v>
      </c>
      <c r="D117" s="267">
        <v>0</v>
      </c>
      <c r="E117" s="267">
        <v>0</v>
      </c>
      <c r="F117" s="267"/>
      <c r="G117" s="268">
        <f t="shared" si="27"/>
        <v>0</v>
      </c>
    </row>
    <row r="118" spans="1:7" hidden="1" outlineLevel="1" x14ac:dyDescent="0.2">
      <c r="A118" s="15" t="s">
        <v>189</v>
      </c>
      <c r="B118" s="16" t="s">
        <v>190</v>
      </c>
      <c r="C118" s="267">
        <v>0</v>
      </c>
      <c r="D118" s="267">
        <v>0</v>
      </c>
      <c r="E118" s="267">
        <v>0</v>
      </c>
      <c r="F118" s="267"/>
      <c r="G118" s="268">
        <f t="shared" si="27"/>
        <v>0</v>
      </c>
    </row>
    <row r="119" spans="1:7" hidden="1" outlineLevel="1" x14ac:dyDescent="0.2">
      <c r="A119" s="15" t="s">
        <v>191</v>
      </c>
      <c r="B119" s="16" t="s">
        <v>192</v>
      </c>
      <c r="C119" s="267">
        <v>0</v>
      </c>
      <c r="D119" s="267">
        <v>0</v>
      </c>
      <c r="E119" s="267">
        <v>0</v>
      </c>
      <c r="F119" s="267"/>
      <c r="G119" s="268">
        <f t="shared" si="27"/>
        <v>0</v>
      </c>
    </row>
    <row r="120" spans="1:7" hidden="1" outlineLevel="1" x14ac:dyDescent="0.2">
      <c r="A120" s="15" t="s">
        <v>193</v>
      </c>
      <c r="B120" s="16" t="s">
        <v>194</v>
      </c>
      <c r="C120" s="267">
        <v>0</v>
      </c>
      <c r="D120" s="267">
        <v>0</v>
      </c>
      <c r="E120" s="267">
        <v>0</v>
      </c>
      <c r="F120" s="267"/>
      <c r="G120" s="268">
        <f t="shared" si="27"/>
        <v>0</v>
      </c>
    </row>
    <row r="121" spans="1:7" hidden="1" outlineLevel="1" x14ac:dyDescent="0.2">
      <c r="A121" s="15" t="s">
        <v>195</v>
      </c>
      <c r="B121" s="16" t="s">
        <v>196</v>
      </c>
      <c r="C121" s="267">
        <v>0</v>
      </c>
      <c r="D121" s="267">
        <v>0</v>
      </c>
      <c r="E121" s="267">
        <v>0</v>
      </c>
      <c r="F121" s="267"/>
      <c r="G121" s="268">
        <f t="shared" si="27"/>
        <v>0</v>
      </c>
    </row>
    <row r="122" spans="1:7" hidden="1" outlineLevel="1" x14ac:dyDescent="0.2">
      <c r="A122" s="15" t="s">
        <v>197</v>
      </c>
      <c r="B122" s="16" t="s">
        <v>198</v>
      </c>
      <c r="C122" s="267">
        <v>0</v>
      </c>
      <c r="D122" s="267">
        <v>0</v>
      </c>
      <c r="E122" s="267">
        <v>0</v>
      </c>
      <c r="F122" s="267"/>
      <c r="G122" s="268">
        <f t="shared" si="27"/>
        <v>0</v>
      </c>
    </row>
    <row r="123" spans="1:7" hidden="1" outlineLevel="1" x14ac:dyDescent="0.2">
      <c r="A123" s="15" t="s">
        <v>199</v>
      </c>
      <c r="B123" s="16" t="s">
        <v>200</v>
      </c>
      <c r="C123" s="267">
        <v>0</v>
      </c>
      <c r="D123" s="267">
        <v>0</v>
      </c>
      <c r="E123" s="267">
        <v>0</v>
      </c>
      <c r="F123" s="267"/>
      <c r="G123" s="268">
        <f t="shared" si="27"/>
        <v>0</v>
      </c>
    </row>
    <row r="124" spans="1:7" hidden="1" outlineLevel="1" x14ac:dyDescent="0.2">
      <c r="A124" s="15" t="s">
        <v>201</v>
      </c>
      <c r="B124" s="16" t="s">
        <v>202</v>
      </c>
      <c r="C124" s="267">
        <v>0</v>
      </c>
      <c r="D124" s="267">
        <v>0</v>
      </c>
      <c r="E124" s="267">
        <v>0</v>
      </c>
      <c r="F124" s="267"/>
      <c r="G124" s="268">
        <f t="shared" si="27"/>
        <v>0</v>
      </c>
    </row>
    <row r="125" spans="1:7" hidden="1" outlineLevel="1" x14ac:dyDescent="0.2">
      <c r="A125" s="15" t="s">
        <v>203</v>
      </c>
      <c r="B125" s="16" t="s">
        <v>204</v>
      </c>
      <c r="C125" s="267">
        <v>0</v>
      </c>
      <c r="D125" s="267">
        <v>0</v>
      </c>
      <c r="E125" s="267">
        <v>0</v>
      </c>
      <c r="F125" s="267"/>
      <c r="G125" s="268">
        <f t="shared" si="27"/>
        <v>0</v>
      </c>
    </row>
    <row r="126" spans="1:7" ht="25.5" hidden="1" outlineLevel="1" x14ac:dyDescent="0.2">
      <c r="A126" s="15" t="s">
        <v>205</v>
      </c>
      <c r="B126" s="16" t="s">
        <v>206</v>
      </c>
      <c r="C126" s="267">
        <v>0</v>
      </c>
      <c r="D126" s="267">
        <v>0</v>
      </c>
      <c r="E126" s="267">
        <v>0</v>
      </c>
      <c r="F126" s="267"/>
      <c r="G126" s="268">
        <f t="shared" si="27"/>
        <v>0</v>
      </c>
    </row>
    <row r="127" spans="1:7" hidden="1" outlineLevel="1" x14ac:dyDescent="0.2">
      <c r="A127" s="15" t="s">
        <v>207</v>
      </c>
      <c r="B127" s="16" t="s">
        <v>208</v>
      </c>
      <c r="C127" s="267">
        <v>0</v>
      </c>
      <c r="D127" s="267">
        <v>0</v>
      </c>
      <c r="E127" s="267">
        <v>0</v>
      </c>
      <c r="F127" s="267"/>
      <c r="G127" s="268">
        <f t="shared" si="27"/>
        <v>0</v>
      </c>
    </row>
    <row r="128" spans="1:7" hidden="1" outlineLevel="1" x14ac:dyDescent="0.2">
      <c r="A128" s="15" t="s">
        <v>209</v>
      </c>
      <c r="B128" s="16" t="s">
        <v>210</v>
      </c>
      <c r="C128" s="267">
        <v>0</v>
      </c>
      <c r="D128" s="267">
        <v>0</v>
      </c>
      <c r="E128" s="267">
        <v>0</v>
      </c>
      <c r="F128" s="267"/>
      <c r="G128" s="268">
        <f t="shared" si="27"/>
        <v>0</v>
      </c>
    </row>
    <row r="129" spans="1:7" hidden="1" outlineLevel="1" x14ac:dyDescent="0.2">
      <c r="A129" s="15" t="s">
        <v>211</v>
      </c>
      <c r="B129" s="16" t="s">
        <v>212</v>
      </c>
      <c r="C129" s="267">
        <v>0</v>
      </c>
      <c r="D129" s="267">
        <v>0</v>
      </c>
      <c r="E129" s="267">
        <v>0</v>
      </c>
      <c r="F129" s="267"/>
      <c r="G129" s="268">
        <f t="shared" si="27"/>
        <v>0</v>
      </c>
    </row>
    <row r="130" spans="1:7" hidden="1" outlineLevel="1" x14ac:dyDescent="0.2">
      <c r="A130" s="15" t="s">
        <v>213</v>
      </c>
      <c r="B130" s="16" t="s">
        <v>214</v>
      </c>
      <c r="C130" s="267">
        <v>0</v>
      </c>
      <c r="D130" s="267">
        <v>0</v>
      </c>
      <c r="E130" s="267">
        <v>0</v>
      </c>
      <c r="F130" s="267"/>
      <c r="G130" s="268">
        <f t="shared" si="27"/>
        <v>0</v>
      </c>
    </row>
    <row r="131" spans="1:7" ht="38.25" hidden="1" outlineLevel="1" x14ac:dyDescent="0.2">
      <c r="A131" s="15" t="s">
        <v>215</v>
      </c>
      <c r="B131" s="16" t="s">
        <v>216</v>
      </c>
      <c r="C131" s="267">
        <v>0</v>
      </c>
      <c r="D131" s="267">
        <v>0</v>
      </c>
      <c r="E131" s="267">
        <v>0</v>
      </c>
      <c r="F131" s="267"/>
      <c r="G131" s="268">
        <f t="shared" si="27"/>
        <v>0</v>
      </c>
    </row>
    <row r="132" spans="1:7" hidden="1" outlineLevel="1" x14ac:dyDescent="0.2">
      <c r="A132" s="15" t="s">
        <v>217</v>
      </c>
      <c r="B132" s="16" t="s">
        <v>218</v>
      </c>
      <c r="C132" s="267">
        <v>0</v>
      </c>
      <c r="D132" s="267">
        <v>0</v>
      </c>
      <c r="E132" s="267">
        <v>0</v>
      </c>
      <c r="F132" s="267"/>
      <c r="G132" s="268">
        <f t="shared" si="27"/>
        <v>0</v>
      </c>
    </row>
    <row r="133" spans="1:7" hidden="1" outlineLevel="1" x14ac:dyDescent="0.2">
      <c r="A133" s="15" t="s">
        <v>219</v>
      </c>
      <c r="B133" s="16" t="s">
        <v>220</v>
      </c>
      <c r="C133" s="267">
        <v>0</v>
      </c>
      <c r="D133" s="267">
        <v>0</v>
      </c>
      <c r="E133" s="267">
        <v>0</v>
      </c>
      <c r="F133" s="267"/>
      <c r="G133" s="268">
        <f t="shared" si="27"/>
        <v>0</v>
      </c>
    </row>
    <row r="134" spans="1:7" hidden="1" outlineLevel="1" x14ac:dyDescent="0.2">
      <c r="A134" s="15" t="s">
        <v>221</v>
      </c>
      <c r="B134" s="16" t="s">
        <v>222</v>
      </c>
      <c r="C134" s="267">
        <v>0</v>
      </c>
      <c r="D134" s="267">
        <v>0</v>
      </c>
      <c r="E134" s="267">
        <v>0</v>
      </c>
      <c r="F134" s="267"/>
      <c r="G134" s="268">
        <f t="shared" si="27"/>
        <v>0</v>
      </c>
    </row>
    <row r="135" spans="1:7" hidden="1" outlineLevel="1" x14ac:dyDescent="0.2">
      <c r="A135" s="15" t="s">
        <v>223</v>
      </c>
      <c r="B135" s="16" t="s">
        <v>224</v>
      </c>
      <c r="C135" s="267">
        <v>0</v>
      </c>
      <c r="D135" s="267">
        <v>0</v>
      </c>
      <c r="E135" s="267">
        <v>0</v>
      </c>
      <c r="F135" s="267"/>
      <c r="G135" s="268">
        <f t="shared" ref="G135:G198" si="40">F135-C135</f>
        <v>0</v>
      </c>
    </row>
    <row r="136" spans="1:7" hidden="1" outlineLevel="1" x14ac:dyDescent="0.2">
      <c r="A136" s="15" t="s">
        <v>225</v>
      </c>
      <c r="B136" s="16" t="s">
        <v>226</v>
      </c>
      <c r="C136" s="267">
        <v>0</v>
      </c>
      <c r="D136" s="267">
        <v>0</v>
      </c>
      <c r="E136" s="267">
        <v>0</v>
      </c>
      <c r="F136" s="267"/>
      <c r="G136" s="268">
        <f t="shared" si="40"/>
        <v>0</v>
      </c>
    </row>
    <row r="137" spans="1:7" hidden="1" outlineLevel="1" x14ac:dyDescent="0.2">
      <c r="A137" s="15" t="s">
        <v>227</v>
      </c>
      <c r="B137" s="16" t="s">
        <v>228</v>
      </c>
      <c r="C137" s="267">
        <v>0</v>
      </c>
      <c r="D137" s="267">
        <v>0</v>
      </c>
      <c r="E137" s="267">
        <v>0</v>
      </c>
      <c r="F137" s="267"/>
      <c r="G137" s="268">
        <f t="shared" si="40"/>
        <v>0</v>
      </c>
    </row>
    <row r="138" spans="1:7" hidden="1" outlineLevel="1" x14ac:dyDescent="0.2">
      <c r="A138" s="15" t="s">
        <v>229</v>
      </c>
      <c r="B138" s="16" t="s">
        <v>230</v>
      </c>
      <c r="C138" s="267">
        <v>0</v>
      </c>
      <c r="D138" s="267">
        <v>0</v>
      </c>
      <c r="E138" s="267">
        <v>0</v>
      </c>
      <c r="F138" s="267"/>
      <c r="G138" s="268">
        <f t="shared" si="40"/>
        <v>0</v>
      </c>
    </row>
    <row r="139" spans="1:7" hidden="1" outlineLevel="1" x14ac:dyDescent="0.2">
      <c r="A139" s="15" t="s">
        <v>231</v>
      </c>
      <c r="B139" s="16" t="s">
        <v>232</v>
      </c>
      <c r="C139" s="267">
        <v>0</v>
      </c>
      <c r="D139" s="267">
        <v>0</v>
      </c>
      <c r="E139" s="267">
        <v>0</v>
      </c>
      <c r="F139" s="267"/>
      <c r="G139" s="268">
        <f t="shared" si="40"/>
        <v>0</v>
      </c>
    </row>
    <row r="140" spans="1:7" hidden="1" outlineLevel="1" x14ac:dyDescent="0.2">
      <c r="A140" s="15" t="s">
        <v>233</v>
      </c>
      <c r="B140" s="16" t="s">
        <v>234</v>
      </c>
      <c r="C140" s="267">
        <v>0</v>
      </c>
      <c r="D140" s="267">
        <v>0</v>
      </c>
      <c r="E140" s="267">
        <v>0</v>
      </c>
      <c r="F140" s="267"/>
      <c r="G140" s="268">
        <f t="shared" si="40"/>
        <v>0</v>
      </c>
    </row>
    <row r="141" spans="1:7" hidden="1" outlineLevel="1" x14ac:dyDescent="0.2">
      <c r="A141" s="15" t="s">
        <v>235</v>
      </c>
      <c r="B141" s="16" t="s">
        <v>236</v>
      </c>
      <c r="C141" s="267">
        <v>0</v>
      </c>
      <c r="D141" s="267">
        <v>0</v>
      </c>
      <c r="E141" s="267">
        <v>0</v>
      </c>
      <c r="F141" s="267"/>
      <c r="G141" s="268">
        <f t="shared" si="40"/>
        <v>0</v>
      </c>
    </row>
    <row r="142" spans="1:7" hidden="1" outlineLevel="1" x14ac:dyDescent="0.2">
      <c r="A142" s="15" t="s">
        <v>237</v>
      </c>
      <c r="B142" s="16" t="s">
        <v>238</v>
      </c>
      <c r="C142" s="267">
        <v>0</v>
      </c>
      <c r="D142" s="267">
        <v>0</v>
      </c>
      <c r="E142" s="267">
        <v>0</v>
      </c>
      <c r="F142" s="267"/>
      <c r="G142" s="268">
        <f t="shared" si="40"/>
        <v>0</v>
      </c>
    </row>
    <row r="143" spans="1:7" hidden="1" outlineLevel="1" x14ac:dyDescent="0.2">
      <c r="A143" s="15" t="s">
        <v>239</v>
      </c>
      <c r="B143" s="16" t="s">
        <v>240</v>
      </c>
      <c r="C143" s="267">
        <v>0</v>
      </c>
      <c r="D143" s="267">
        <v>0</v>
      </c>
      <c r="E143" s="267">
        <v>0</v>
      </c>
      <c r="F143" s="267"/>
      <c r="G143" s="268">
        <f t="shared" si="40"/>
        <v>0</v>
      </c>
    </row>
    <row r="144" spans="1:7" hidden="1" outlineLevel="1" x14ac:dyDescent="0.2">
      <c r="A144" s="15" t="s">
        <v>241</v>
      </c>
      <c r="B144" s="16" t="s">
        <v>242</v>
      </c>
      <c r="C144" s="267">
        <v>0</v>
      </c>
      <c r="D144" s="267">
        <v>0</v>
      </c>
      <c r="E144" s="267">
        <v>0</v>
      </c>
      <c r="F144" s="267"/>
      <c r="G144" s="268">
        <f t="shared" si="40"/>
        <v>0</v>
      </c>
    </row>
    <row r="145" spans="1:7" hidden="1" outlineLevel="1" x14ac:dyDescent="0.2">
      <c r="A145" s="15" t="s">
        <v>243</v>
      </c>
      <c r="B145" s="16" t="s">
        <v>244</v>
      </c>
      <c r="C145" s="267">
        <v>0</v>
      </c>
      <c r="D145" s="267">
        <v>0</v>
      </c>
      <c r="E145" s="267">
        <v>0</v>
      </c>
      <c r="F145" s="267"/>
      <c r="G145" s="268">
        <f t="shared" si="40"/>
        <v>0</v>
      </c>
    </row>
    <row r="146" spans="1:7" ht="25.5" hidden="1" outlineLevel="1" x14ac:dyDescent="0.2">
      <c r="A146" s="15" t="s">
        <v>245</v>
      </c>
      <c r="B146" s="16" t="s">
        <v>246</v>
      </c>
      <c r="C146" s="267">
        <v>0</v>
      </c>
      <c r="D146" s="267">
        <v>0</v>
      </c>
      <c r="E146" s="267">
        <v>0</v>
      </c>
      <c r="F146" s="267"/>
      <c r="G146" s="268">
        <f t="shared" si="40"/>
        <v>0</v>
      </c>
    </row>
    <row r="147" spans="1:7" hidden="1" outlineLevel="1" x14ac:dyDescent="0.2">
      <c r="A147" s="15" t="s">
        <v>247</v>
      </c>
      <c r="B147" s="16" t="s">
        <v>248</v>
      </c>
      <c r="C147" s="267">
        <v>0</v>
      </c>
      <c r="D147" s="267">
        <v>0</v>
      </c>
      <c r="E147" s="267">
        <v>0</v>
      </c>
      <c r="F147" s="267"/>
      <c r="G147" s="268">
        <f t="shared" si="40"/>
        <v>0</v>
      </c>
    </row>
    <row r="148" spans="1:7" hidden="1" outlineLevel="1" x14ac:dyDescent="0.2">
      <c r="A148" s="15" t="s">
        <v>249</v>
      </c>
      <c r="B148" s="16" t="s">
        <v>250</v>
      </c>
      <c r="C148" s="267">
        <v>0</v>
      </c>
      <c r="D148" s="267">
        <v>0</v>
      </c>
      <c r="E148" s="267">
        <v>0</v>
      </c>
      <c r="F148" s="267"/>
      <c r="G148" s="268">
        <f t="shared" si="40"/>
        <v>0</v>
      </c>
    </row>
    <row r="149" spans="1:7" hidden="1" outlineLevel="1" x14ac:dyDescent="0.2">
      <c r="A149" s="15" t="s">
        <v>251</v>
      </c>
      <c r="B149" s="16" t="s">
        <v>252</v>
      </c>
      <c r="C149" s="267">
        <v>0</v>
      </c>
      <c r="D149" s="267">
        <v>0</v>
      </c>
      <c r="E149" s="267">
        <v>0</v>
      </c>
      <c r="F149" s="267"/>
      <c r="G149" s="268">
        <f t="shared" si="40"/>
        <v>0</v>
      </c>
    </row>
    <row r="150" spans="1:7" hidden="1" outlineLevel="1" x14ac:dyDescent="0.2">
      <c r="A150" s="15" t="s">
        <v>253</v>
      </c>
      <c r="B150" s="16" t="s">
        <v>254</v>
      </c>
      <c r="C150" s="267">
        <v>0</v>
      </c>
      <c r="D150" s="267">
        <v>0</v>
      </c>
      <c r="E150" s="267">
        <v>0</v>
      </c>
      <c r="F150" s="267"/>
      <c r="G150" s="268">
        <f t="shared" si="40"/>
        <v>0</v>
      </c>
    </row>
    <row r="151" spans="1:7" hidden="1" outlineLevel="1" x14ac:dyDescent="0.2">
      <c r="A151" s="15" t="s">
        <v>255</v>
      </c>
      <c r="B151" s="16" t="s">
        <v>256</v>
      </c>
      <c r="C151" s="267">
        <v>0</v>
      </c>
      <c r="D151" s="267">
        <v>0</v>
      </c>
      <c r="E151" s="267">
        <v>0</v>
      </c>
      <c r="F151" s="267"/>
      <c r="G151" s="268">
        <f t="shared" si="40"/>
        <v>0</v>
      </c>
    </row>
    <row r="152" spans="1:7" hidden="1" outlineLevel="1" x14ac:dyDescent="0.2">
      <c r="A152" s="15" t="s">
        <v>257</v>
      </c>
      <c r="B152" s="16" t="s">
        <v>258</v>
      </c>
      <c r="C152" s="267">
        <v>0</v>
      </c>
      <c r="D152" s="267">
        <v>0</v>
      </c>
      <c r="E152" s="267">
        <v>0</v>
      </c>
      <c r="F152" s="267"/>
      <c r="G152" s="268">
        <f t="shared" si="40"/>
        <v>0</v>
      </c>
    </row>
    <row r="153" spans="1:7" hidden="1" outlineLevel="1" x14ac:dyDescent="0.2">
      <c r="A153" s="15" t="s">
        <v>259</v>
      </c>
      <c r="B153" s="16" t="s">
        <v>260</v>
      </c>
      <c r="C153" s="267">
        <v>0</v>
      </c>
      <c r="D153" s="267">
        <v>0</v>
      </c>
      <c r="E153" s="267">
        <v>0</v>
      </c>
      <c r="F153" s="267"/>
      <c r="G153" s="268">
        <f t="shared" si="40"/>
        <v>0</v>
      </c>
    </row>
    <row r="154" spans="1:7" hidden="1" outlineLevel="1" x14ac:dyDescent="0.2">
      <c r="A154" s="15" t="s">
        <v>261</v>
      </c>
      <c r="B154" s="16" t="s">
        <v>262</v>
      </c>
      <c r="C154" s="267">
        <v>0</v>
      </c>
      <c r="D154" s="267">
        <v>0</v>
      </c>
      <c r="E154" s="267">
        <v>0</v>
      </c>
      <c r="F154" s="267"/>
      <c r="G154" s="268">
        <f t="shared" si="40"/>
        <v>0</v>
      </c>
    </row>
    <row r="155" spans="1:7" hidden="1" outlineLevel="1" x14ac:dyDescent="0.2">
      <c r="A155" s="15" t="s">
        <v>263</v>
      </c>
      <c r="B155" s="16" t="s">
        <v>264</v>
      </c>
      <c r="C155" s="267">
        <v>0</v>
      </c>
      <c r="D155" s="267">
        <v>0</v>
      </c>
      <c r="E155" s="267">
        <v>0</v>
      </c>
      <c r="F155" s="267"/>
      <c r="G155" s="268">
        <f t="shared" si="40"/>
        <v>0</v>
      </c>
    </row>
    <row r="156" spans="1:7" ht="25.5" hidden="1" outlineLevel="1" x14ac:dyDescent="0.2">
      <c r="A156" s="15" t="s">
        <v>265</v>
      </c>
      <c r="B156" s="16" t="s">
        <v>266</v>
      </c>
      <c r="C156" s="267">
        <v>0</v>
      </c>
      <c r="D156" s="267">
        <v>0</v>
      </c>
      <c r="E156" s="267">
        <v>0</v>
      </c>
      <c r="F156" s="267"/>
      <c r="G156" s="268">
        <f t="shared" si="40"/>
        <v>0</v>
      </c>
    </row>
    <row r="157" spans="1:7" hidden="1" outlineLevel="1" x14ac:dyDescent="0.2">
      <c r="A157" s="15" t="s">
        <v>267</v>
      </c>
      <c r="B157" s="16" t="s">
        <v>268</v>
      </c>
      <c r="C157" s="267">
        <v>0</v>
      </c>
      <c r="D157" s="267">
        <v>0</v>
      </c>
      <c r="E157" s="267">
        <v>0</v>
      </c>
      <c r="F157" s="267"/>
      <c r="G157" s="268">
        <f t="shared" si="40"/>
        <v>0</v>
      </c>
    </row>
    <row r="158" spans="1:7" ht="25.5" hidden="1" outlineLevel="1" x14ac:dyDescent="0.2">
      <c r="A158" s="15" t="s">
        <v>269</v>
      </c>
      <c r="B158" s="16" t="s">
        <v>270</v>
      </c>
      <c r="C158" s="267">
        <v>0</v>
      </c>
      <c r="D158" s="267">
        <v>0</v>
      </c>
      <c r="E158" s="267">
        <v>0</v>
      </c>
      <c r="F158" s="267"/>
      <c r="G158" s="268">
        <f t="shared" si="40"/>
        <v>0</v>
      </c>
    </row>
    <row r="159" spans="1:7" hidden="1" outlineLevel="1" x14ac:dyDescent="0.2">
      <c r="A159" s="15" t="s">
        <v>271</v>
      </c>
      <c r="B159" s="16" t="s">
        <v>272</v>
      </c>
      <c r="C159" s="267">
        <v>0</v>
      </c>
      <c r="D159" s="267">
        <v>0</v>
      </c>
      <c r="E159" s="267">
        <v>0</v>
      </c>
      <c r="F159" s="267"/>
      <c r="G159" s="268">
        <f t="shared" si="40"/>
        <v>0</v>
      </c>
    </row>
    <row r="160" spans="1:7" ht="25.5" hidden="1" outlineLevel="1" x14ac:dyDescent="0.2">
      <c r="A160" s="15" t="s">
        <v>273</v>
      </c>
      <c r="B160" s="16" t="s">
        <v>274</v>
      </c>
      <c r="C160" s="267">
        <v>0</v>
      </c>
      <c r="D160" s="267">
        <v>0</v>
      </c>
      <c r="E160" s="267">
        <v>0</v>
      </c>
      <c r="F160" s="267"/>
      <c r="G160" s="268">
        <f t="shared" si="40"/>
        <v>0</v>
      </c>
    </row>
    <row r="161" spans="1:7" hidden="1" outlineLevel="1" x14ac:dyDescent="0.2">
      <c r="A161" s="15" t="s">
        <v>275</v>
      </c>
      <c r="B161" s="16" t="s">
        <v>276</v>
      </c>
      <c r="C161" s="267">
        <v>0</v>
      </c>
      <c r="D161" s="267">
        <v>0</v>
      </c>
      <c r="E161" s="267">
        <v>0</v>
      </c>
      <c r="F161" s="267"/>
      <c r="G161" s="268">
        <f t="shared" si="40"/>
        <v>0</v>
      </c>
    </row>
    <row r="162" spans="1:7" hidden="1" outlineLevel="1" x14ac:dyDescent="0.2">
      <c r="A162" s="15" t="s">
        <v>277</v>
      </c>
      <c r="B162" s="16" t="s">
        <v>278</v>
      </c>
      <c r="C162" s="267">
        <v>0</v>
      </c>
      <c r="D162" s="267">
        <v>0</v>
      </c>
      <c r="E162" s="267">
        <v>0</v>
      </c>
      <c r="F162" s="267"/>
      <c r="G162" s="268">
        <f t="shared" si="40"/>
        <v>0</v>
      </c>
    </row>
    <row r="163" spans="1:7" hidden="1" outlineLevel="1" x14ac:dyDescent="0.2">
      <c r="A163" s="15" t="s">
        <v>279</v>
      </c>
      <c r="B163" s="16" t="s">
        <v>280</v>
      </c>
      <c r="C163" s="267">
        <v>0</v>
      </c>
      <c r="D163" s="267">
        <v>0</v>
      </c>
      <c r="E163" s="267">
        <v>0</v>
      </c>
      <c r="F163" s="267"/>
      <c r="G163" s="268">
        <f t="shared" si="40"/>
        <v>0</v>
      </c>
    </row>
    <row r="164" spans="1:7" hidden="1" outlineLevel="1" x14ac:dyDescent="0.2">
      <c r="A164" s="15" t="s">
        <v>281</v>
      </c>
      <c r="B164" s="16" t="s">
        <v>282</v>
      </c>
      <c r="C164" s="267">
        <v>0</v>
      </c>
      <c r="D164" s="267">
        <v>0</v>
      </c>
      <c r="E164" s="267">
        <v>0</v>
      </c>
      <c r="F164" s="267"/>
      <c r="G164" s="268">
        <f t="shared" si="40"/>
        <v>0</v>
      </c>
    </row>
    <row r="165" spans="1:7" hidden="1" outlineLevel="1" x14ac:dyDescent="0.2">
      <c r="A165" s="15" t="s">
        <v>283</v>
      </c>
      <c r="B165" s="16" t="s">
        <v>284</v>
      </c>
      <c r="C165" s="267">
        <v>0</v>
      </c>
      <c r="D165" s="267">
        <v>0</v>
      </c>
      <c r="E165" s="267">
        <v>0</v>
      </c>
      <c r="F165" s="267"/>
      <c r="G165" s="268">
        <f t="shared" si="40"/>
        <v>0</v>
      </c>
    </row>
    <row r="166" spans="1:7" hidden="1" outlineLevel="1" x14ac:dyDescent="0.2">
      <c r="A166" s="15" t="s">
        <v>285</v>
      </c>
      <c r="B166" s="16" t="s">
        <v>286</v>
      </c>
      <c r="C166" s="267">
        <v>0</v>
      </c>
      <c r="D166" s="267">
        <v>0</v>
      </c>
      <c r="E166" s="267">
        <v>0</v>
      </c>
      <c r="F166" s="267"/>
      <c r="G166" s="268">
        <f t="shared" si="40"/>
        <v>0</v>
      </c>
    </row>
    <row r="167" spans="1:7" hidden="1" outlineLevel="1" x14ac:dyDescent="0.2">
      <c r="A167" s="15" t="s">
        <v>287</v>
      </c>
      <c r="B167" s="16" t="s">
        <v>288</v>
      </c>
      <c r="C167" s="267">
        <v>0</v>
      </c>
      <c r="D167" s="267">
        <v>0</v>
      </c>
      <c r="E167" s="267">
        <v>0</v>
      </c>
      <c r="F167" s="267"/>
      <c r="G167" s="268">
        <f t="shared" si="40"/>
        <v>0</v>
      </c>
    </row>
    <row r="168" spans="1:7" ht="25.5" hidden="1" outlineLevel="1" x14ac:dyDescent="0.2">
      <c r="A168" s="15" t="s">
        <v>289</v>
      </c>
      <c r="B168" s="16" t="s">
        <v>290</v>
      </c>
      <c r="C168" s="267">
        <v>0</v>
      </c>
      <c r="D168" s="267">
        <v>0</v>
      </c>
      <c r="E168" s="267">
        <v>0</v>
      </c>
      <c r="F168" s="267"/>
      <c r="G168" s="268">
        <f t="shared" si="40"/>
        <v>0</v>
      </c>
    </row>
    <row r="169" spans="1:7" hidden="1" outlineLevel="1" x14ac:dyDescent="0.2">
      <c r="A169" s="15" t="s">
        <v>291</v>
      </c>
      <c r="B169" s="16" t="s">
        <v>292</v>
      </c>
      <c r="C169" s="267">
        <v>0</v>
      </c>
      <c r="D169" s="267">
        <v>0</v>
      </c>
      <c r="E169" s="267">
        <v>0</v>
      </c>
      <c r="F169" s="267"/>
      <c r="G169" s="268">
        <f t="shared" si="40"/>
        <v>0</v>
      </c>
    </row>
    <row r="170" spans="1:7" hidden="1" outlineLevel="1" x14ac:dyDescent="0.2">
      <c r="A170" s="15" t="s">
        <v>293</v>
      </c>
      <c r="B170" s="16" t="s">
        <v>294</v>
      </c>
      <c r="C170" s="267">
        <v>0</v>
      </c>
      <c r="D170" s="267">
        <v>0</v>
      </c>
      <c r="E170" s="267">
        <v>0</v>
      </c>
      <c r="F170" s="267"/>
      <c r="G170" s="268">
        <f t="shared" si="40"/>
        <v>0</v>
      </c>
    </row>
    <row r="171" spans="1:7" hidden="1" outlineLevel="1" x14ac:dyDescent="0.2">
      <c r="A171" s="15" t="s">
        <v>295</v>
      </c>
      <c r="B171" s="16" t="s">
        <v>296</v>
      </c>
      <c r="C171" s="267">
        <v>0</v>
      </c>
      <c r="D171" s="267">
        <v>0</v>
      </c>
      <c r="E171" s="267">
        <v>0</v>
      </c>
      <c r="F171" s="267"/>
      <c r="G171" s="268">
        <f t="shared" si="40"/>
        <v>0</v>
      </c>
    </row>
    <row r="172" spans="1:7" ht="25.5" hidden="1" outlineLevel="1" x14ac:dyDescent="0.2">
      <c r="A172" s="15" t="s">
        <v>297</v>
      </c>
      <c r="B172" s="16" t="s">
        <v>298</v>
      </c>
      <c r="C172" s="267">
        <v>0</v>
      </c>
      <c r="D172" s="267">
        <v>0</v>
      </c>
      <c r="E172" s="267">
        <v>0</v>
      </c>
      <c r="F172" s="267"/>
      <c r="G172" s="268">
        <f t="shared" si="40"/>
        <v>0</v>
      </c>
    </row>
    <row r="173" spans="1:7" ht="25.5" hidden="1" outlineLevel="1" x14ac:dyDescent="0.2">
      <c r="A173" s="15" t="s">
        <v>299</v>
      </c>
      <c r="B173" s="16" t="s">
        <v>300</v>
      </c>
      <c r="C173" s="267">
        <v>0</v>
      </c>
      <c r="D173" s="267">
        <v>0</v>
      </c>
      <c r="E173" s="267">
        <v>0</v>
      </c>
      <c r="F173" s="267"/>
      <c r="G173" s="268">
        <f t="shared" si="40"/>
        <v>0</v>
      </c>
    </row>
    <row r="174" spans="1:7" s="271" customFormat="1" ht="22.5" hidden="1" customHeight="1" x14ac:dyDescent="0.2">
      <c r="A174" s="20" t="s">
        <v>301</v>
      </c>
      <c r="B174" s="21" t="s">
        <v>302</v>
      </c>
      <c r="C174" s="267">
        <v>0</v>
      </c>
      <c r="D174" s="267">
        <v>0</v>
      </c>
      <c r="E174" s="267">
        <v>0</v>
      </c>
      <c r="F174" s="267"/>
      <c r="G174" s="268">
        <f t="shared" si="40"/>
        <v>0</v>
      </c>
    </row>
    <row r="175" spans="1:7" hidden="1" outlineLevel="1" x14ac:dyDescent="0.2">
      <c r="A175" s="15" t="s">
        <v>303</v>
      </c>
      <c r="B175" s="16" t="s">
        <v>304</v>
      </c>
      <c r="C175" s="267">
        <v>0</v>
      </c>
      <c r="D175" s="267">
        <v>0</v>
      </c>
      <c r="E175" s="267">
        <v>0</v>
      </c>
      <c r="F175" s="267"/>
      <c r="G175" s="268">
        <f t="shared" si="40"/>
        <v>0</v>
      </c>
    </row>
    <row r="176" spans="1:7" hidden="1" outlineLevel="1" x14ac:dyDescent="0.2">
      <c r="A176" s="15" t="s">
        <v>305</v>
      </c>
      <c r="B176" s="16" t="s">
        <v>306</v>
      </c>
      <c r="C176" s="267">
        <v>0</v>
      </c>
      <c r="D176" s="267">
        <v>0</v>
      </c>
      <c r="E176" s="267">
        <v>0</v>
      </c>
      <c r="F176" s="267"/>
      <c r="G176" s="268">
        <f t="shared" si="40"/>
        <v>0</v>
      </c>
    </row>
    <row r="177" spans="1:7" hidden="1" outlineLevel="1" x14ac:dyDescent="0.2">
      <c r="A177" s="15" t="s">
        <v>307</v>
      </c>
      <c r="B177" s="16" t="s">
        <v>308</v>
      </c>
      <c r="C177" s="267">
        <v>0</v>
      </c>
      <c r="D177" s="267">
        <v>0</v>
      </c>
      <c r="E177" s="267">
        <v>0</v>
      </c>
      <c r="F177" s="267"/>
      <c r="G177" s="268">
        <f t="shared" si="40"/>
        <v>0</v>
      </c>
    </row>
    <row r="178" spans="1:7" ht="25.5" hidden="1" outlineLevel="1" x14ac:dyDescent="0.2">
      <c r="A178" s="15" t="s">
        <v>309</v>
      </c>
      <c r="B178" s="16" t="s">
        <v>310</v>
      </c>
      <c r="C178" s="267">
        <v>0</v>
      </c>
      <c r="D178" s="267">
        <v>0</v>
      </c>
      <c r="E178" s="267">
        <v>0</v>
      </c>
      <c r="F178" s="267"/>
      <c r="G178" s="268">
        <f t="shared" si="40"/>
        <v>0</v>
      </c>
    </row>
    <row r="179" spans="1:7" ht="25.5" hidden="1" outlineLevel="1" x14ac:dyDescent="0.2">
      <c r="A179" s="15" t="s">
        <v>311</v>
      </c>
      <c r="B179" s="16" t="s">
        <v>312</v>
      </c>
      <c r="C179" s="267">
        <v>0</v>
      </c>
      <c r="D179" s="267">
        <v>0</v>
      </c>
      <c r="E179" s="267">
        <v>0</v>
      </c>
      <c r="F179" s="267"/>
      <c r="G179" s="268">
        <f t="shared" si="40"/>
        <v>0</v>
      </c>
    </row>
    <row r="180" spans="1:7" hidden="1" outlineLevel="1" x14ac:dyDescent="0.2">
      <c r="A180" s="15" t="s">
        <v>313</v>
      </c>
      <c r="B180" s="16" t="s">
        <v>314</v>
      </c>
      <c r="C180" s="267">
        <v>0</v>
      </c>
      <c r="D180" s="267">
        <v>0</v>
      </c>
      <c r="E180" s="267">
        <v>0</v>
      </c>
      <c r="F180" s="267"/>
      <c r="G180" s="268">
        <f t="shared" si="40"/>
        <v>0</v>
      </c>
    </row>
    <row r="181" spans="1:7" hidden="1" outlineLevel="1" x14ac:dyDescent="0.2">
      <c r="A181" s="15" t="s">
        <v>315</v>
      </c>
      <c r="B181" s="16" t="s">
        <v>316</v>
      </c>
      <c r="C181" s="267">
        <v>0</v>
      </c>
      <c r="D181" s="267">
        <v>0</v>
      </c>
      <c r="E181" s="267">
        <v>0</v>
      </c>
      <c r="F181" s="267"/>
      <c r="G181" s="268">
        <f t="shared" si="40"/>
        <v>0</v>
      </c>
    </row>
    <row r="182" spans="1:7" ht="25.5" hidden="1" outlineLevel="1" x14ac:dyDescent="0.2">
      <c r="A182" s="15" t="s">
        <v>317</v>
      </c>
      <c r="B182" s="16" t="s">
        <v>318</v>
      </c>
      <c r="C182" s="267">
        <v>0</v>
      </c>
      <c r="D182" s="267">
        <v>0</v>
      </c>
      <c r="E182" s="267">
        <v>0</v>
      </c>
      <c r="F182" s="267"/>
      <c r="G182" s="268">
        <f t="shared" si="40"/>
        <v>0</v>
      </c>
    </row>
    <row r="183" spans="1:7" hidden="1" outlineLevel="1" x14ac:dyDescent="0.2">
      <c r="A183" s="15" t="s">
        <v>319</v>
      </c>
      <c r="B183" s="16" t="s">
        <v>320</v>
      </c>
      <c r="C183" s="267">
        <v>0</v>
      </c>
      <c r="D183" s="267">
        <v>0</v>
      </c>
      <c r="E183" s="267">
        <v>0</v>
      </c>
      <c r="F183" s="267"/>
      <c r="G183" s="268">
        <f t="shared" si="40"/>
        <v>0</v>
      </c>
    </row>
    <row r="184" spans="1:7" hidden="1" outlineLevel="1" x14ac:dyDescent="0.2">
      <c r="A184" s="15" t="s">
        <v>321</v>
      </c>
      <c r="B184" s="16" t="s">
        <v>322</v>
      </c>
      <c r="C184" s="267">
        <v>0</v>
      </c>
      <c r="D184" s="267">
        <v>0</v>
      </c>
      <c r="E184" s="267">
        <v>0</v>
      </c>
      <c r="F184" s="267"/>
      <c r="G184" s="268">
        <f t="shared" si="40"/>
        <v>0</v>
      </c>
    </row>
    <row r="185" spans="1:7" hidden="1" outlineLevel="1" x14ac:dyDescent="0.2">
      <c r="A185" s="15" t="s">
        <v>323</v>
      </c>
      <c r="B185" s="16" t="s">
        <v>324</v>
      </c>
      <c r="C185" s="267">
        <v>0</v>
      </c>
      <c r="D185" s="267">
        <v>0</v>
      </c>
      <c r="E185" s="267">
        <v>0</v>
      </c>
      <c r="F185" s="267"/>
      <c r="G185" s="268">
        <f t="shared" si="40"/>
        <v>0</v>
      </c>
    </row>
    <row r="186" spans="1:7" hidden="1" outlineLevel="1" x14ac:dyDescent="0.2">
      <c r="A186" s="15" t="s">
        <v>325</v>
      </c>
      <c r="B186" s="16" t="s">
        <v>326</v>
      </c>
      <c r="C186" s="267">
        <v>0</v>
      </c>
      <c r="D186" s="267">
        <v>0</v>
      </c>
      <c r="E186" s="267">
        <v>0</v>
      </c>
      <c r="F186" s="267"/>
      <c r="G186" s="268">
        <f t="shared" si="40"/>
        <v>0</v>
      </c>
    </row>
    <row r="187" spans="1:7" hidden="1" outlineLevel="1" x14ac:dyDescent="0.2">
      <c r="A187" s="15" t="s">
        <v>327</v>
      </c>
      <c r="B187" s="16" t="s">
        <v>328</v>
      </c>
      <c r="C187" s="267">
        <v>0</v>
      </c>
      <c r="D187" s="267">
        <v>0</v>
      </c>
      <c r="E187" s="267">
        <v>0</v>
      </c>
      <c r="F187" s="267"/>
      <c r="G187" s="268">
        <f t="shared" si="40"/>
        <v>0</v>
      </c>
    </row>
    <row r="188" spans="1:7" hidden="1" outlineLevel="1" x14ac:dyDescent="0.2">
      <c r="A188" s="15" t="s">
        <v>329</v>
      </c>
      <c r="B188" s="16" t="s">
        <v>330</v>
      </c>
      <c r="C188" s="267">
        <v>0</v>
      </c>
      <c r="D188" s="267">
        <v>0</v>
      </c>
      <c r="E188" s="267">
        <v>0</v>
      </c>
      <c r="F188" s="267"/>
      <c r="G188" s="268">
        <f t="shared" si="40"/>
        <v>0</v>
      </c>
    </row>
    <row r="189" spans="1:7" hidden="1" outlineLevel="1" x14ac:dyDescent="0.2">
      <c r="A189" s="15" t="s">
        <v>331</v>
      </c>
      <c r="B189" s="16" t="s">
        <v>332</v>
      </c>
      <c r="C189" s="267">
        <v>0</v>
      </c>
      <c r="D189" s="267">
        <v>0</v>
      </c>
      <c r="E189" s="267">
        <v>0</v>
      </c>
      <c r="F189" s="267"/>
      <c r="G189" s="268">
        <f t="shared" si="40"/>
        <v>0</v>
      </c>
    </row>
    <row r="190" spans="1:7" ht="25.5" hidden="1" outlineLevel="1" x14ac:dyDescent="0.2">
      <c r="A190" s="15" t="s">
        <v>333</v>
      </c>
      <c r="B190" s="16" t="s">
        <v>334</v>
      </c>
      <c r="C190" s="267">
        <v>0</v>
      </c>
      <c r="D190" s="267">
        <v>0</v>
      </c>
      <c r="E190" s="267">
        <v>0</v>
      </c>
      <c r="F190" s="267"/>
      <c r="G190" s="268">
        <f t="shared" si="40"/>
        <v>0</v>
      </c>
    </row>
    <row r="191" spans="1:7" hidden="1" outlineLevel="1" x14ac:dyDescent="0.2">
      <c r="A191" s="15" t="s">
        <v>335</v>
      </c>
      <c r="B191" s="16" t="s">
        <v>336</v>
      </c>
      <c r="C191" s="267">
        <v>0</v>
      </c>
      <c r="D191" s="267">
        <v>0</v>
      </c>
      <c r="E191" s="267">
        <v>0</v>
      </c>
      <c r="F191" s="267"/>
      <c r="G191" s="268">
        <f t="shared" si="40"/>
        <v>0</v>
      </c>
    </row>
    <row r="192" spans="1:7" hidden="1" outlineLevel="1" x14ac:dyDescent="0.2">
      <c r="A192" s="15" t="s">
        <v>337</v>
      </c>
      <c r="B192" s="16" t="s">
        <v>338</v>
      </c>
      <c r="C192" s="267">
        <v>0</v>
      </c>
      <c r="D192" s="267">
        <v>0</v>
      </c>
      <c r="E192" s="267">
        <v>0</v>
      </c>
      <c r="F192" s="267"/>
      <c r="G192" s="268">
        <f t="shared" si="40"/>
        <v>0</v>
      </c>
    </row>
    <row r="193" spans="1:7" ht="25.5" hidden="1" outlineLevel="1" x14ac:dyDescent="0.2">
      <c r="A193" s="15" t="s">
        <v>339</v>
      </c>
      <c r="B193" s="16" t="s">
        <v>340</v>
      </c>
      <c r="C193" s="267">
        <v>0</v>
      </c>
      <c r="D193" s="267">
        <v>0</v>
      </c>
      <c r="E193" s="267">
        <v>0</v>
      </c>
      <c r="F193" s="267"/>
      <c r="G193" s="268">
        <f t="shared" si="40"/>
        <v>0</v>
      </c>
    </row>
    <row r="194" spans="1:7" hidden="1" outlineLevel="1" x14ac:dyDescent="0.2">
      <c r="A194" s="15" t="s">
        <v>341</v>
      </c>
      <c r="B194" s="16" t="s">
        <v>342</v>
      </c>
      <c r="C194" s="267">
        <v>0</v>
      </c>
      <c r="D194" s="267">
        <v>0</v>
      </c>
      <c r="E194" s="267">
        <v>0</v>
      </c>
      <c r="F194" s="267"/>
      <c r="G194" s="268">
        <f t="shared" si="40"/>
        <v>0</v>
      </c>
    </row>
    <row r="195" spans="1:7" hidden="1" outlineLevel="1" x14ac:dyDescent="0.2">
      <c r="A195" s="15" t="s">
        <v>343</v>
      </c>
      <c r="B195" s="16" t="s">
        <v>344</v>
      </c>
      <c r="C195" s="267">
        <v>0</v>
      </c>
      <c r="D195" s="267">
        <v>0</v>
      </c>
      <c r="E195" s="267">
        <v>0</v>
      </c>
      <c r="F195" s="267"/>
      <c r="G195" s="268">
        <f t="shared" si="40"/>
        <v>0</v>
      </c>
    </row>
    <row r="196" spans="1:7" hidden="1" outlineLevel="1" x14ac:dyDescent="0.2">
      <c r="A196" s="15" t="s">
        <v>345</v>
      </c>
      <c r="B196" s="16" t="s">
        <v>346</v>
      </c>
      <c r="C196" s="267">
        <v>0</v>
      </c>
      <c r="D196" s="267">
        <v>0</v>
      </c>
      <c r="E196" s="267">
        <v>0</v>
      </c>
      <c r="F196" s="267"/>
      <c r="G196" s="268">
        <f t="shared" si="40"/>
        <v>0</v>
      </c>
    </row>
    <row r="197" spans="1:7" hidden="1" outlineLevel="1" x14ac:dyDescent="0.2">
      <c r="A197" s="15" t="s">
        <v>347</v>
      </c>
      <c r="B197" s="16" t="s">
        <v>348</v>
      </c>
      <c r="C197" s="267">
        <v>0</v>
      </c>
      <c r="D197" s="267">
        <v>0</v>
      </c>
      <c r="E197" s="267">
        <v>0</v>
      </c>
      <c r="F197" s="267"/>
      <c r="G197" s="268">
        <f t="shared" si="40"/>
        <v>0</v>
      </c>
    </row>
    <row r="198" spans="1:7" hidden="1" outlineLevel="1" x14ac:dyDescent="0.2">
      <c r="A198" s="15" t="s">
        <v>349</v>
      </c>
      <c r="B198" s="16" t="s">
        <v>350</v>
      </c>
      <c r="C198" s="267">
        <v>0</v>
      </c>
      <c r="D198" s="267">
        <v>0</v>
      </c>
      <c r="E198" s="267">
        <v>0</v>
      </c>
      <c r="F198" s="267"/>
      <c r="G198" s="268">
        <f t="shared" si="40"/>
        <v>0</v>
      </c>
    </row>
    <row r="199" spans="1:7" hidden="1" outlineLevel="1" x14ac:dyDescent="0.2">
      <c r="A199" s="15" t="s">
        <v>351</v>
      </c>
      <c r="B199" s="16" t="s">
        <v>352</v>
      </c>
      <c r="C199" s="267">
        <v>0</v>
      </c>
      <c r="D199" s="267">
        <v>0</v>
      </c>
      <c r="E199" s="267">
        <v>0</v>
      </c>
      <c r="F199" s="267"/>
      <c r="G199" s="268">
        <f t="shared" ref="G199:G262" si="41">F199-C199</f>
        <v>0</v>
      </c>
    </row>
    <row r="200" spans="1:7" hidden="1" outlineLevel="1" x14ac:dyDescent="0.2">
      <c r="A200" s="15" t="s">
        <v>353</v>
      </c>
      <c r="B200" s="16" t="s">
        <v>354</v>
      </c>
      <c r="C200" s="267">
        <v>0</v>
      </c>
      <c r="D200" s="267">
        <v>0</v>
      </c>
      <c r="E200" s="267">
        <v>0</v>
      </c>
      <c r="F200" s="267"/>
      <c r="G200" s="268">
        <f t="shared" si="41"/>
        <v>0</v>
      </c>
    </row>
    <row r="201" spans="1:7" hidden="1" outlineLevel="1" x14ac:dyDescent="0.2">
      <c r="A201" s="15" t="s">
        <v>355</v>
      </c>
      <c r="B201" s="16" t="s">
        <v>356</v>
      </c>
      <c r="C201" s="267">
        <v>0</v>
      </c>
      <c r="D201" s="267">
        <v>0</v>
      </c>
      <c r="E201" s="267">
        <v>0</v>
      </c>
      <c r="F201" s="267"/>
      <c r="G201" s="268">
        <f t="shared" si="41"/>
        <v>0</v>
      </c>
    </row>
    <row r="202" spans="1:7" hidden="1" outlineLevel="1" x14ac:dyDescent="0.2">
      <c r="A202" s="15" t="s">
        <v>357</v>
      </c>
      <c r="B202" s="16" t="s">
        <v>358</v>
      </c>
      <c r="C202" s="267">
        <v>0</v>
      </c>
      <c r="D202" s="267">
        <v>0</v>
      </c>
      <c r="E202" s="267">
        <v>0</v>
      </c>
      <c r="F202" s="267"/>
      <c r="G202" s="268">
        <f t="shared" si="41"/>
        <v>0</v>
      </c>
    </row>
    <row r="203" spans="1:7" hidden="1" outlineLevel="1" x14ac:dyDescent="0.2">
      <c r="A203" s="15" t="s">
        <v>359</v>
      </c>
      <c r="B203" s="16" t="s">
        <v>360</v>
      </c>
      <c r="C203" s="267">
        <v>0</v>
      </c>
      <c r="D203" s="267">
        <v>0</v>
      </c>
      <c r="E203" s="267">
        <v>0</v>
      </c>
      <c r="F203" s="267"/>
      <c r="G203" s="268">
        <f t="shared" si="41"/>
        <v>0</v>
      </c>
    </row>
    <row r="204" spans="1:7" ht="25.5" hidden="1" outlineLevel="1" x14ac:dyDescent="0.2">
      <c r="A204" s="15" t="s">
        <v>361</v>
      </c>
      <c r="B204" s="16" t="s">
        <v>362</v>
      </c>
      <c r="C204" s="267">
        <v>0</v>
      </c>
      <c r="D204" s="267">
        <v>0</v>
      </c>
      <c r="E204" s="267">
        <v>0</v>
      </c>
      <c r="F204" s="267"/>
      <c r="G204" s="268">
        <f t="shared" si="41"/>
        <v>0</v>
      </c>
    </row>
    <row r="205" spans="1:7" hidden="1" outlineLevel="1" x14ac:dyDescent="0.2">
      <c r="A205" s="15" t="s">
        <v>363</v>
      </c>
      <c r="B205" s="16" t="s">
        <v>364</v>
      </c>
      <c r="C205" s="267">
        <v>0</v>
      </c>
      <c r="D205" s="267">
        <v>0</v>
      </c>
      <c r="E205" s="267">
        <v>0</v>
      </c>
      <c r="F205" s="267"/>
      <c r="G205" s="268">
        <f t="shared" si="41"/>
        <v>0</v>
      </c>
    </row>
    <row r="206" spans="1:7" hidden="1" outlineLevel="1" x14ac:dyDescent="0.2">
      <c r="A206" s="15" t="s">
        <v>365</v>
      </c>
      <c r="B206" s="16" t="s">
        <v>366</v>
      </c>
      <c r="C206" s="267">
        <v>0</v>
      </c>
      <c r="D206" s="267">
        <v>0</v>
      </c>
      <c r="E206" s="267">
        <v>0</v>
      </c>
      <c r="F206" s="267"/>
      <c r="G206" s="268">
        <f t="shared" si="41"/>
        <v>0</v>
      </c>
    </row>
    <row r="207" spans="1:7" hidden="1" outlineLevel="1" x14ac:dyDescent="0.2">
      <c r="A207" s="15" t="s">
        <v>367</v>
      </c>
      <c r="B207" s="16" t="s">
        <v>368</v>
      </c>
      <c r="C207" s="267">
        <v>0</v>
      </c>
      <c r="D207" s="267">
        <v>0</v>
      </c>
      <c r="E207" s="267">
        <v>0</v>
      </c>
      <c r="F207" s="267"/>
      <c r="G207" s="268">
        <f t="shared" si="41"/>
        <v>0</v>
      </c>
    </row>
    <row r="208" spans="1:7" hidden="1" outlineLevel="1" x14ac:dyDescent="0.2">
      <c r="A208" s="15" t="s">
        <v>369</v>
      </c>
      <c r="B208" s="16" t="s">
        <v>370</v>
      </c>
      <c r="C208" s="267">
        <v>0</v>
      </c>
      <c r="D208" s="267">
        <v>0</v>
      </c>
      <c r="E208" s="267">
        <v>0</v>
      </c>
      <c r="F208" s="267"/>
      <c r="G208" s="268">
        <f t="shared" si="41"/>
        <v>0</v>
      </c>
    </row>
    <row r="209" spans="1:7" hidden="1" outlineLevel="1" x14ac:dyDescent="0.2">
      <c r="A209" s="15" t="s">
        <v>371</v>
      </c>
      <c r="B209" s="16" t="s">
        <v>372</v>
      </c>
      <c r="C209" s="267">
        <v>0</v>
      </c>
      <c r="D209" s="267">
        <v>0</v>
      </c>
      <c r="E209" s="267">
        <v>0</v>
      </c>
      <c r="F209" s="267"/>
      <c r="G209" s="268">
        <f t="shared" si="41"/>
        <v>0</v>
      </c>
    </row>
    <row r="210" spans="1:7" hidden="1" outlineLevel="1" x14ac:dyDescent="0.2">
      <c r="A210" s="15" t="s">
        <v>373</v>
      </c>
      <c r="B210" s="16" t="s">
        <v>374</v>
      </c>
      <c r="C210" s="267">
        <v>0</v>
      </c>
      <c r="D210" s="267">
        <v>0</v>
      </c>
      <c r="E210" s="267">
        <v>0</v>
      </c>
      <c r="F210" s="267"/>
      <c r="G210" s="268">
        <f t="shared" si="41"/>
        <v>0</v>
      </c>
    </row>
    <row r="211" spans="1:7" hidden="1" outlineLevel="1" x14ac:dyDescent="0.2">
      <c r="A211" s="15" t="s">
        <v>375</v>
      </c>
      <c r="B211" s="16" t="s">
        <v>376</v>
      </c>
      <c r="C211" s="267">
        <v>0</v>
      </c>
      <c r="D211" s="267">
        <v>0</v>
      </c>
      <c r="E211" s="267">
        <v>0</v>
      </c>
      <c r="F211" s="267"/>
      <c r="G211" s="268">
        <f t="shared" si="41"/>
        <v>0</v>
      </c>
    </row>
    <row r="212" spans="1:7" ht="25.5" hidden="1" outlineLevel="1" x14ac:dyDescent="0.2">
      <c r="A212" s="15" t="s">
        <v>377</v>
      </c>
      <c r="B212" s="16" t="s">
        <v>378</v>
      </c>
      <c r="C212" s="267">
        <v>0</v>
      </c>
      <c r="D212" s="267">
        <v>0</v>
      </c>
      <c r="E212" s="267">
        <v>0</v>
      </c>
      <c r="F212" s="267"/>
      <c r="G212" s="268">
        <f t="shared" si="41"/>
        <v>0</v>
      </c>
    </row>
    <row r="213" spans="1:7" ht="25.5" hidden="1" outlineLevel="1" x14ac:dyDescent="0.2">
      <c r="A213" s="15" t="s">
        <v>379</v>
      </c>
      <c r="B213" s="16" t="s">
        <v>380</v>
      </c>
      <c r="C213" s="267">
        <v>0</v>
      </c>
      <c r="D213" s="267">
        <v>0</v>
      </c>
      <c r="E213" s="267">
        <v>0</v>
      </c>
      <c r="F213" s="267"/>
      <c r="G213" s="268">
        <f t="shared" si="41"/>
        <v>0</v>
      </c>
    </row>
    <row r="214" spans="1:7" ht="25.5" hidden="1" outlineLevel="1" x14ac:dyDescent="0.2">
      <c r="A214" s="15" t="s">
        <v>381</v>
      </c>
      <c r="B214" s="16" t="s">
        <v>382</v>
      </c>
      <c r="C214" s="267">
        <v>0</v>
      </c>
      <c r="D214" s="267">
        <v>0</v>
      </c>
      <c r="E214" s="267">
        <v>0</v>
      </c>
      <c r="F214" s="267"/>
      <c r="G214" s="268">
        <f t="shared" si="41"/>
        <v>0</v>
      </c>
    </row>
    <row r="215" spans="1:7" hidden="1" outlineLevel="1" x14ac:dyDescent="0.2">
      <c r="A215" s="15" t="s">
        <v>383</v>
      </c>
      <c r="B215" s="16" t="s">
        <v>384</v>
      </c>
      <c r="C215" s="267">
        <v>0</v>
      </c>
      <c r="D215" s="267">
        <v>0</v>
      </c>
      <c r="E215" s="267">
        <v>0</v>
      </c>
      <c r="F215" s="267"/>
      <c r="G215" s="268">
        <f t="shared" si="41"/>
        <v>0</v>
      </c>
    </row>
    <row r="216" spans="1:7" hidden="1" outlineLevel="1" x14ac:dyDescent="0.2">
      <c r="A216" s="15" t="s">
        <v>385</v>
      </c>
      <c r="B216" s="16" t="s">
        <v>386</v>
      </c>
      <c r="C216" s="267">
        <v>0</v>
      </c>
      <c r="D216" s="267">
        <v>0</v>
      </c>
      <c r="E216" s="267">
        <v>0</v>
      </c>
      <c r="F216" s="267"/>
      <c r="G216" s="268">
        <f t="shared" si="41"/>
        <v>0</v>
      </c>
    </row>
    <row r="217" spans="1:7" hidden="1" outlineLevel="1" x14ac:dyDescent="0.2">
      <c r="A217" s="15" t="s">
        <v>387</v>
      </c>
      <c r="B217" s="16" t="s">
        <v>388</v>
      </c>
      <c r="C217" s="267">
        <v>0</v>
      </c>
      <c r="D217" s="267">
        <v>0</v>
      </c>
      <c r="E217" s="267">
        <v>0</v>
      </c>
      <c r="F217" s="267"/>
      <c r="G217" s="268">
        <f t="shared" si="41"/>
        <v>0</v>
      </c>
    </row>
    <row r="218" spans="1:7" hidden="1" outlineLevel="1" x14ac:dyDescent="0.2">
      <c r="A218" s="15" t="s">
        <v>389</v>
      </c>
      <c r="B218" s="16" t="s">
        <v>390</v>
      </c>
      <c r="C218" s="267">
        <v>0</v>
      </c>
      <c r="D218" s="267">
        <v>0</v>
      </c>
      <c r="E218" s="267">
        <v>0</v>
      </c>
      <c r="F218" s="267"/>
      <c r="G218" s="268">
        <f t="shared" si="41"/>
        <v>0</v>
      </c>
    </row>
    <row r="219" spans="1:7" hidden="1" outlineLevel="1" x14ac:dyDescent="0.2">
      <c r="A219" s="15" t="s">
        <v>391</v>
      </c>
      <c r="B219" s="16" t="s">
        <v>392</v>
      </c>
      <c r="C219" s="267">
        <v>0</v>
      </c>
      <c r="D219" s="267">
        <v>0</v>
      </c>
      <c r="E219" s="267">
        <v>0</v>
      </c>
      <c r="F219" s="267"/>
      <c r="G219" s="268">
        <f t="shared" si="41"/>
        <v>0</v>
      </c>
    </row>
    <row r="220" spans="1:7" hidden="1" outlineLevel="1" x14ac:dyDescent="0.2">
      <c r="A220" s="15" t="s">
        <v>393</v>
      </c>
      <c r="B220" s="16" t="s">
        <v>394</v>
      </c>
      <c r="C220" s="267">
        <v>0</v>
      </c>
      <c r="D220" s="267">
        <v>0</v>
      </c>
      <c r="E220" s="267">
        <v>0</v>
      </c>
      <c r="F220" s="267"/>
      <c r="G220" s="268">
        <f t="shared" si="41"/>
        <v>0</v>
      </c>
    </row>
    <row r="221" spans="1:7" hidden="1" outlineLevel="1" x14ac:dyDescent="0.2">
      <c r="A221" s="15" t="s">
        <v>395</v>
      </c>
      <c r="B221" s="16" t="s">
        <v>396</v>
      </c>
      <c r="C221" s="267">
        <v>0</v>
      </c>
      <c r="D221" s="267">
        <v>0</v>
      </c>
      <c r="E221" s="267">
        <v>0</v>
      </c>
      <c r="F221" s="267"/>
      <c r="G221" s="268">
        <f t="shared" si="41"/>
        <v>0</v>
      </c>
    </row>
    <row r="222" spans="1:7" hidden="1" outlineLevel="1" x14ac:dyDescent="0.2">
      <c r="A222" s="15" t="s">
        <v>397</v>
      </c>
      <c r="B222" s="16" t="s">
        <v>398</v>
      </c>
      <c r="C222" s="267">
        <v>0</v>
      </c>
      <c r="D222" s="267">
        <v>0</v>
      </c>
      <c r="E222" s="267">
        <v>0</v>
      </c>
      <c r="F222" s="267"/>
      <c r="G222" s="268">
        <f t="shared" si="41"/>
        <v>0</v>
      </c>
    </row>
    <row r="223" spans="1:7" hidden="1" outlineLevel="1" x14ac:dyDescent="0.2">
      <c r="A223" s="15" t="s">
        <v>399</v>
      </c>
      <c r="B223" s="16" t="s">
        <v>400</v>
      </c>
      <c r="C223" s="267">
        <v>0</v>
      </c>
      <c r="D223" s="267">
        <v>0</v>
      </c>
      <c r="E223" s="267">
        <v>0</v>
      </c>
      <c r="F223" s="267"/>
      <c r="G223" s="268">
        <f t="shared" si="41"/>
        <v>0</v>
      </c>
    </row>
    <row r="224" spans="1:7" hidden="1" outlineLevel="1" x14ac:dyDescent="0.2">
      <c r="A224" s="15" t="s">
        <v>401</v>
      </c>
      <c r="B224" s="16" t="s">
        <v>402</v>
      </c>
      <c r="C224" s="267">
        <v>0</v>
      </c>
      <c r="D224" s="267">
        <v>0</v>
      </c>
      <c r="E224" s="267">
        <v>0</v>
      </c>
      <c r="F224" s="267"/>
      <c r="G224" s="268">
        <f t="shared" si="41"/>
        <v>0</v>
      </c>
    </row>
    <row r="225" spans="1:7" hidden="1" outlineLevel="1" x14ac:dyDescent="0.2">
      <c r="A225" s="15" t="s">
        <v>403</v>
      </c>
      <c r="B225" s="16" t="s">
        <v>404</v>
      </c>
      <c r="C225" s="267">
        <v>0</v>
      </c>
      <c r="D225" s="267">
        <v>0</v>
      </c>
      <c r="E225" s="267">
        <v>0</v>
      </c>
      <c r="F225" s="267"/>
      <c r="G225" s="268">
        <f t="shared" si="41"/>
        <v>0</v>
      </c>
    </row>
    <row r="226" spans="1:7" hidden="1" outlineLevel="1" x14ac:dyDescent="0.2">
      <c r="A226" s="15" t="s">
        <v>405</v>
      </c>
      <c r="B226" s="16" t="s">
        <v>406</v>
      </c>
      <c r="C226" s="267">
        <v>0</v>
      </c>
      <c r="D226" s="267">
        <v>0</v>
      </c>
      <c r="E226" s="267">
        <v>0</v>
      </c>
      <c r="F226" s="267"/>
      <c r="G226" s="268">
        <f t="shared" si="41"/>
        <v>0</v>
      </c>
    </row>
    <row r="227" spans="1:7" hidden="1" outlineLevel="1" x14ac:dyDescent="0.2">
      <c r="A227" s="15" t="s">
        <v>407</v>
      </c>
      <c r="B227" s="16" t="s">
        <v>408</v>
      </c>
      <c r="C227" s="267">
        <v>0</v>
      </c>
      <c r="D227" s="267">
        <v>0</v>
      </c>
      <c r="E227" s="267">
        <v>0</v>
      </c>
      <c r="F227" s="267"/>
      <c r="G227" s="268">
        <f t="shared" si="41"/>
        <v>0</v>
      </c>
    </row>
    <row r="228" spans="1:7" hidden="1" outlineLevel="1" x14ac:dyDescent="0.2">
      <c r="A228" s="15" t="s">
        <v>409</v>
      </c>
      <c r="B228" s="16" t="s">
        <v>410</v>
      </c>
      <c r="C228" s="267">
        <v>0</v>
      </c>
      <c r="D228" s="267">
        <v>0</v>
      </c>
      <c r="E228" s="267">
        <v>0</v>
      </c>
      <c r="F228" s="267"/>
      <c r="G228" s="268">
        <f t="shared" si="41"/>
        <v>0</v>
      </c>
    </row>
    <row r="229" spans="1:7" hidden="1" outlineLevel="1" x14ac:dyDescent="0.2">
      <c r="A229" s="15" t="s">
        <v>411</v>
      </c>
      <c r="B229" s="16" t="s">
        <v>412</v>
      </c>
      <c r="C229" s="267">
        <v>0</v>
      </c>
      <c r="D229" s="267">
        <v>0</v>
      </c>
      <c r="E229" s="267">
        <v>0</v>
      </c>
      <c r="F229" s="267"/>
      <c r="G229" s="268">
        <f t="shared" si="41"/>
        <v>0</v>
      </c>
    </row>
    <row r="230" spans="1:7" hidden="1" outlineLevel="1" x14ac:dyDescent="0.2">
      <c r="A230" s="15" t="s">
        <v>413</v>
      </c>
      <c r="B230" s="16" t="s">
        <v>907</v>
      </c>
      <c r="C230" s="267">
        <v>0</v>
      </c>
      <c r="D230" s="267">
        <v>0</v>
      </c>
      <c r="E230" s="267">
        <v>0</v>
      </c>
      <c r="F230" s="267"/>
      <c r="G230" s="268">
        <f t="shared" si="41"/>
        <v>0</v>
      </c>
    </row>
    <row r="231" spans="1:7" hidden="1" outlineLevel="1" x14ac:dyDescent="0.2">
      <c r="A231" s="15" t="s">
        <v>415</v>
      </c>
      <c r="B231" s="16" t="s">
        <v>416</v>
      </c>
      <c r="C231" s="267">
        <v>0</v>
      </c>
      <c r="D231" s="267">
        <v>0</v>
      </c>
      <c r="E231" s="267">
        <v>0</v>
      </c>
      <c r="F231" s="267"/>
      <c r="G231" s="268">
        <f t="shared" si="41"/>
        <v>0</v>
      </c>
    </row>
    <row r="232" spans="1:7" hidden="1" outlineLevel="1" x14ac:dyDescent="0.2">
      <c r="A232" s="15" t="s">
        <v>417</v>
      </c>
      <c r="B232" s="16" t="s">
        <v>908</v>
      </c>
      <c r="C232" s="267">
        <v>0</v>
      </c>
      <c r="D232" s="267">
        <v>0</v>
      </c>
      <c r="E232" s="267">
        <v>0</v>
      </c>
      <c r="F232" s="267"/>
      <c r="G232" s="268">
        <f t="shared" si="41"/>
        <v>0</v>
      </c>
    </row>
    <row r="233" spans="1:7" hidden="1" outlineLevel="1" x14ac:dyDescent="0.2">
      <c r="A233" s="15" t="s">
        <v>419</v>
      </c>
      <c r="B233" s="16" t="s">
        <v>420</v>
      </c>
      <c r="C233" s="267">
        <v>0</v>
      </c>
      <c r="D233" s="267">
        <v>0</v>
      </c>
      <c r="E233" s="267">
        <v>0</v>
      </c>
      <c r="F233" s="267"/>
      <c r="G233" s="268">
        <f t="shared" si="41"/>
        <v>0</v>
      </c>
    </row>
    <row r="234" spans="1:7" hidden="1" outlineLevel="1" x14ac:dyDescent="0.2">
      <c r="A234" s="15" t="s">
        <v>421</v>
      </c>
      <c r="B234" s="16" t="s">
        <v>422</v>
      </c>
      <c r="C234" s="267">
        <v>0</v>
      </c>
      <c r="D234" s="267">
        <v>0</v>
      </c>
      <c r="E234" s="267">
        <v>0</v>
      </c>
      <c r="F234" s="267"/>
      <c r="G234" s="268">
        <f t="shared" si="41"/>
        <v>0</v>
      </c>
    </row>
    <row r="235" spans="1:7" hidden="1" outlineLevel="1" x14ac:dyDescent="0.2">
      <c r="A235" s="15" t="s">
        <v>423</v>
      </c>
      <c r="B235" s="16" t="s">
        <v>424</v>
      </c>
      <c r="C235" s="267">
        <v>0</v>
      </c>
      <c r="D235" s="267">
        <v>0</v>
      </c>
      <c r="E235" s="267">
        <v>0</v>
      </c>
      <c r="F235" s="267"/>
      <c r="G235" s="268">
        <f t="shared" si="41"/>
        <v>0</v>
      </c>
    </row>
    <row r="236" spans="1:7" hidden="1" outlineLevel="1" x14ac:dyDescent="0.2">
      <c r="A236" s="15" t="s">
        <v>425</v>
      </c>
      <c r="B236" s="16" t="s">
        <v>1006</v>
      </c>
      <c r="C236" s="267">
        <v>0</v>
      </c>
      <c r="D236" s="267">
        <v>0</v>
      </c>
      <c r="E236" s="267">
        <v>0</v>
      </c>
      <c r="F236" s="267"/>
      <c r="G236" s="268">
        <f t="shared" si="41"/>
        <v>0</v>
      </c>
    </row>
    <row r="237" spans="1:7" hidden="1" outlineLevel="1" x14ac:dyDescent="0.2">
      <c r="A237" s="15" t="s">
        <v>426</v>
      </c>
      <c r="B237" s="16" t="s">
        <v>427</v>
      </c>
      <c r="C237" s="267">
        <v>0</v>
      </c>
      <c r="D237" s="267">
        <v>0</v>
      </c>
      <c r="E237" s="267">
        <v>0</v>
      </c>
      <c r="F237" s="267"/>
      <c r="G237" s="268">
        <f t="shared" si="41"/>
        <v>0</v>
      </c>
    </row>
    <row r="238" spans="1:7" hidden="1" outlineLevel="1" x14ac:dyDescent="0.2">
      <c r="A238" s="15" t="s">
        <v>428</v>
      </c>
      <c r="B238" s="16" t="s">
        <v>429</v>
      </c>
      <c r="C238" s="267">
        <v>0</v>
      </c>
      <c r="D238" s="267">
        <v>0</v>
      </c>
      <c r="E238" s="267">
        <v>0</v>
      </c>
      <c r="F238" s="267"/>
      <c r="G238" s="268">
        <f t="shared" si="41"/>
        <v>0</v>
      </c>
    </row>
    <row r="239" spans="1:7" hidden="1" outlineLevel="1" x14ac:dyDescent="0.2">
      <c r="A239" s="15" t="s">
        <v>430</v>
      </c>
      <c r="B239" s="16" t="s">
        <v>431</v>
      </c>
      <c r="C239" s="267">
        <v>0</v>
      </c>
      <c r="D239" s="267">
        <v>0</v>
      </c>
      <c r="E239" s="267">
        <v>0</v>
      </c>
      <c r="F239" s="267"/>
      <c r="G239" s="268">
        <f t="shared" si="41"/>
        <v>0</v>
      </c>
    </row>
    <row r="240" spans="1:7" hidden="1" outlineLevel="1" x14ac:dyDescent="0.2">
      <c r="A240" s="15" t="s">
        <v>432</v>
      </c>
      <c r="B240" s="16" t="s">
        <v>1003</v>
      </c>
      <c r="C240" s="267">
        <v>0</v>
      </c>
      <c r="D240" s="267">
        <v>0</v>
      </c>
      <c r="E240" s="267">
        <v>0</v>
      </c>
      <c r="F240" s="267"/>
      <c r="G240" s="268">
        <f t="shared" si="41"/>
        <v>0</v>
      </c>
    </row>
    <row r="241" spans="1:7" s="271" customFormat="1" ht="25.5" hidden="1" x14ac:dyDescent="0.2">
      <c r="A241" s="20" t="s">
        <v>433</v>
      </c>
      <c r="B241" s="21" t="s">
        <v>434</v>
      </c>
      <c r="C241" s="267">
        <v>0</v>
      </c>
      <c r="D241" s="267">
        <v>0</v>
      </c>
      <c r="E241" s="267">
        <v>0</v>
      </c>
      <c r="F241" s="267"/>
      <c r="G241" s="268">
        <f t="shared" si="41"/>
        <v>0</v>
      </c>
    </row>
    <row r="242" spans="1:7" hidden="1" x14ac:dyDescent="0.2">
      <c r="A242" s="15" t="s">
        <v>435</v>
      </c>
      <c r="B242" s="16" t="s">
        <v>436</v>
      </c>
      <c r="C242" s="267">
        <v>0</v>
      </c>
      <c r="D242" s="267">
        <v>0</v>
      </c>
      <c r="E242" s="267">
        <v>0</v>
      </c>
      <c r="F242" s="267"/>
      <c r="G242" s="268">
        <f t="shared" si="41"/>
        <v>0</v>
      </c>
    </row>
    <row r="243" spans="1:7" hidden="1" x14ac:dyDescent="0.2">
      <c r="A243" s="15" t="s">
        <v>437</v>
      </c>
      <c r="B243" s="16" t="s">
        <v>438</v>
      </c>
      <c r="C243" s="267">
        <v>0</v>
      </c>
      <c r="D243" s="267">
        <v>0</v>
      </c>
      <c r="E243" s="267">
        <v>0</v>
      </c>
      <c r="F243" s="267"/>
      <c r="G243" s="268">
        <f t="shared" si="41"/>
        <v>0</v>
      </c>
    </row>
    <row r="244" spans="1:7" hidden="1" x14ac:dyDescent="0.2">
      <c r="A244" s="15" t="s">
        <v>439</v>
      </c>
      <c r="B244" s="16" t="s">
        <v>440</v>
      </c>
      <c r="C244" s="267">
        <v>0</v>
      </c>
      <c r="D244" s="267">
        <v>0</v>
      </c>
      <c r="E244" s="267">
        <v>0</v>
      </c>
      <c r="F244" s="267"/>
      <c r="G244" s="268">
        <f t="shared" si="41"/>
        <v>0</v>
      </c>
    </row>
    <row r="245" spans="1:7" hidden="1" x14ac:dyDescent="0.2">
      <c r="A245" s="15" t="s">
        <v>441</v>
      </c>
      <c r="B245" s="16" t="s">
        <v>442</v>
      </c>
      <c r="C245" s="267">
        <v>0</v>
      </c>
      <c r="D245" s="267">
        <v>0</v>
      </c>
      <c r="E245" s="267">
        <v>0</v>
      </c>
      <c r="F245" s="267"/>
      <c r="G245" s="268">
        <f t="shared" si="41"/>
        <v>0</v>
      </c>
    </row>
    <row r="246" spans="1:7" x14ac:dyDescent="0.2">
      <c r="A246" s="15" t="s">
        <v>443</v>
      </c>
      <c r="B246" s="16" t="s">
        <v>444</v>
      </c>
      <c r="C246" s="267">
        <v>0</v>
      </c>
      <c r="D246" s="267">
        <v>0</v>
      </c>
      <c r="E246" s="267">
        <v>0</v>
      </c>
      <c r="F246" s="267">
        <v>200</v>
      </c>
      <c r="G246" s="268">
        <f t="shared" si="41"/>
        <v>200</v>
      </c>
    </row>
    <row r="247" spans="1:7" hidden="1" x14ac:dyDescent="0.2">
      <c r="A247" s="15" t="s">
        <v>445</v>
      </c>
      <c r="B247" s="16" t="s">
        <v>446</v>
      </c>
      <c r="C247" s="267">
        <v>0</v>
      </c>
      <c r="D247" s="267">
        <v>0</v>
      </c>
      <c r="E247" s="267">
        <v>0</v>
      </c>
      <c r="F247" s="267"/>
      <c r="G247" s="268">
        <f t="shared" si="41"/>
        <v>0</v>
      </c>
    </row>
    <row r="248" spans="1:7" hidden="1" x14ac:dyDescent="0.2">
      <c r="A248" s="15" t="s">
        <v>447</v>
      </c>
      <c r="B248" s="16" t="s">
        <v>448</v>
      </c>
      <c r="C248" s="267">
        <v>0</v>
      </c>
      <c r="D248" s="267">
        <v>0</v>
      </c>
      <c r="E248" s="267">
        <v>0</v>
      </c>
      <c r="F248" s="267"/>
      <c r="G248" s="268">
        <f t="shared" si="41"/>
        <v>0</v>
      </c>
    </row>
    <row r="249" spans="1:7" x14ac:dyDescent="0.2">
      <c r="A249" s="15" t="s">
        <v>449</v>
      </c>
      <c r="B249" s="16" t="s">
        <v>450</v>
      </c>
      <c r="C249" s="267">
        <v>0</v>
      </c>
      <c r="D249" s="267">
        <v>0</v>
      </c>
      <c r="E249" s="267">
        <v>0</v>
      </c>
      <c r="F249" s="267">
        <v>54</v>
      </c>
      <c r="G249" s="268">
        <f t="shared" si="41"/>
        <v>54</v>
      </c>
    </row>
    <row r="250" spans="1:7" s="271" customFormat="1" ht="22.5" customHeight="1" x14ac:dyDescent="0.2">
      <c r="A250" s="20" t="s">
        <v>451</v>
      </c>
      <c r="B250" s="21" t="s">
        <v>452</v>
      </c>
      <c r="C250" s="267">
        <v>0</v>
      </c>
      <c r="D250" s="267">
        <v>0</v>
      </c>
      <c r="E250" s="267">
        <v>0</v>
      </c>
      <c r="F250" s="310">
        <f>F246+F249</f>
        <v>254</v>
      </c>
      <c r="G250" s="268">
        <f t="shared" si="41"/>
        <v>254</v>
      </c>
    </row>
    <row r="251" spans="1:7" hidden="1" x14ac:dyDescent="0.2">
      <c r="A251" s="15" t="s">
        <v>453</v>
      </c>
      <c r="B251" s="16" t="s">
        <v>454</v>
      </c>
      <c r="C251" s="267">
        <v>0</v>
      </c>
      <c r="D251" s="267">
        <v>0</v>
      </c>
      <c r="E251" s="267">
        <v>0</v>
      </c>
      <c r="F251" s="267"/>
      <c r="G251" s="268">
        <f t="shared" si="41"/>
        <v>0</v>
      </c>
    </row>
    <row r="252" spans="1:7" hidden="1" x14ac:dyDescent="0.2">
      <c r="A252" s="15" t="s">
        <v>455</v>
      </c>
      <c r="B252" s="16" t="s">
        <v>456</v>
      </c>
      <c r="C252" s="267">
        <v>0</v>
      </c>
      <c r="D252" s="267">
        <v>0</v>
      </c>
      <c r="E252" s="267">
        <v>0</v>
      </c>
      <c r="F252" s="267"/>
      <c r="G252" s="268">
        <f t="shared" si="41"/>
        <v>0</v>
      </c>
    </row>
    <row r="253" spans="1:7" hidden="1" x14ac:dyDescent="0.2">
      <c r="A253" s="15" t="s">
        <v>457</v>
      </c>
      <c r="B253" s="16" t="s">
        <v>458</v>
      </c>
      <c r="C253" s="267">
        <v>0</v>
      </c>
      <c r="D253" s="267">
        <v>0</v>
      </c>
      <c r="E253" s="267">
        <v>0</v>
      </c>
      <c r="F253" s="267"/>
      <c r="G253" s="268">
        <f t="shared" si="41"/>
        <v>0</v>
      </c>
    </row>
    <row r="254" spans="1:7" hidden="1" x14ac:dyDescent="0.2">
      <c r="A254" s="15" t="s">
        <v>459</v>
      </c>
      <c r="B254" s="16" t="s">
        <v>460</v>
      </c>
      <c r="C254" s="267">
        <v>0</v>
      </c>
      <c r="D254" s="267">
        <v>0</v>
      </c>
      <c r="E254" s="267">
        <v>0</v>
      </c>
      <c r="F254" s="267"/>
      <c r="G254" s="268">
        <f t="shared" si="41"/>
        <v>0</v>
      </c>
    </row>
    <row r="255" spans="1:7" s="271" customFormat="1" ht="22.5" hidden="1" customHeight="1" x14ac:dyDescent="0.2">
      <c r="A255" s="20" t="s">
        <v>461</v>
      </c>
      <c r="B255" s="21" t="s">
        <v>462</v>
      </c>
      <c r="C255" s="267">
        <v>0</v>
      </c>
      <c r="D255" s="267">
        <v>0</v>
      </c>
      <c r="E255" s="267">
        <v>0</v>
      </c>
      <c r="F255" s="267"/>
      <c r="G255" s="268">
        <f t="shared" si="41"/>
        <v>0</v>
      </c>
    </row>
    <row r="256" spans="1:7" ht="25.5" hidden="1" outlineLevel="1" x14ac:dyDescent="0.2">
      <c r="A256" s="15" t="s">
        <v>463</v>
      </c>
      <c r="B256" s="16" t="s">
        <v>464</v>
      </c>
      <c r="C256" s="267">
        <v>0</v>
      </c>
      <c r="D256" s="267">
        <v>0</v>
      </c>
      <c r="E256" s="267">
        <v>0</v>
      </c>
      <c r="F256" s="267"/>
      <c r="G256" s="268">
        <f t="shared" si="41"/>
        <v>0</v>
      </c>
    </row>
    <row r="257" spans="1:7" ht="25.5" hidden="1" outlineLevel="1" x14ac:dyDescent="0.2">
      <c r="A257" s="15" t="s">
        <v>465</v>
      </c>
      <c r="B257" s="16" t="s">
        <v>466</v>
      </c>
      <c r="C257" s="267">
        <v>0</v>
      </c>
      <c r="D257" s="267">
        <v>0</v>
      </c>
      <c r="E257" s="267">
        <v>0</v>
      </c>
      <c r="F257" s="267"/>
      <c r="G257" s="268">
        <f t="shared" si="41"/>
        <v>0</v>
      </c>
    </row>
    <row r="258" spans="1:7" hidden="1" outlineLevel="1" x14ac:dyDescent="0.2">
      <c r="A258" s="15" t="s">
        <v>467</v>
      </c>
      <c r="B258" s="16" t="s">
        <v>468</v>
      </c>
      <c r="C258" s="267">
        <v>0</v>
      </c>
      <c r="D258" s="267">
        <v>0</v>
      </c>
      <c r="E258" s="267">
        <v>0</v>
      </c>
      <c r="F258" s="267"/>
      <c r="G258" s="268">
        <f t="shared" si="41"/>
        <v>0</v>
      </c>
    </row>
    <row r="259" spans="1:7" hidden="1" outlineLevel="1" x14ac:dyDescent="0.2">
      <c r="A259" s="15" t="s">
        <v>469</v>
      </c>
      <c r="B259" s="16" t="s">
        <v>470</v>
      </c>
      <c r="C259" s="267">
        <v>0</v>
      </c>
      <c r="D259" s="267">
        <v>0</v>
      </c>
      <c r="E259" s="267">
        <v>0</v>
      </c>
      <c r="F259" s="267"/>
      <c r="G259" s="268">
        <f t="shared" si="41"/>
        <v>0</v>
      </c>
    </row>
    <row r="260" spans="1:7" ht="25.5" hidden="1" outlineLevel="1" x14ac:dyDescent="0.2">
      <c r="A260" s="15" t="s">
        <v>471</v>
      </c>
      <c r="B260" s="16" t="s">
        <v>472</v>
      </c>
      <c r="C260" s="267">
        <v>0</v>
      </c>
      <c r="D260" s="267">
        <v>0</v>
      </c>
      <c r="E260" s="267">
        <v>0</v>
      </c>
      <c r="F260" s="267"/>
      <c r="G260" s="268">
        <f t="shared" si="41"/>
        <v>0</v>
      </c>
    </row>
    <row r="261" spans="1:7" hidden="1" outlineLevel="1" x14ac:dyDescent="0.2">
      <c r="A261" s="15" t="s">
        <v>473</v>
      </c>
      <c r="B261" s="16" t="s">
        <v>474</v>
      </c>
      <c r="C261" s="267">
        <v>0</v>
      </c>
      <c r="D261" s="267">
        <v>0</v>
      </c>
      <c r="E261" s="267">
        <v>0</v>
      </c>
      <c r="F261" s="267"/>
      <c r="G261" s="268">
        <f t="shared" si="41"/>
        <v>0</v>
      </c>
    </row>
    <row r="262" spans="1:7" hidden="1" outlineLevel="1" x14ac:dyDescent="0.2">
      <c r="A262" s="15" t="s">
        <v>475</v>
      </c>
      <c r="B262" s="16" t="s">
        <v>476</v>
      </c>
      <c r="C262" s="267">
        <v>0</v>
      </c>
      <c r="D262" s="267">
        <v>0</v>
      </c>
      <c r="E262" s="267">
        <v>0</v>
      </c>
      <c r="F262" s="267"/>
      <c r="G262" s="268">
        <f t="shared" si="41"/>
        <v>0</v>
      </c>
    </row>
    <row r="263" spans="1:7" hidden="1" outlineLevel="1" x14ac:dyDescent="0.2">
      <c r="A263" s="15" t="s">
        <v>477</v>
      </c>
      <c r="B263" s="16" t="s">
        <v>478</v>
      </c>
      <c r="C263" s="267">
        <v>0</v>
      </c>
      <c r="D263" s="267">
        <v>0</v>
      </c>
      <c r="E263" s="267">
        <v>0</v>
      </c>
      <c r="F263" s="267"/>
      <c r="G263" s="268">
        <f t="shared" ref="G263:G326" si="42">F263-C263</f>
        <v>0</v>
      </c>
    </row>
    <row r="264" spans="1:7" hidden="1" outlineLevel="1" x14ac:dyDescent="0.2">
      <c r="A264" s="15" t="s">
        <v>479</v>
      </c>
      <c r="B264" s="16" t="s">
        <v>480</v>
      </c>
      <c r="C264" s="267">
        <v>0</v>
      </c>
      <c r="D264" s="267">
        <v>0</v>
      </c>
      <c r="E264" s="267">
        <v>0</v>
      </c>
      <c r="F264" s="267"/>
      <c r="G264" s="268">
        <f t="shared" si="42"/>
        <v>0</v>
      </c>
    </row>
    <row r="265" spans="1:7" hidden="1" outlineLevel="1" x14ac:dyDescent="0.2">
      <c r="A265" s="15" t="s">
        <v>481</v>
      </c>
      <c r="B265" s="16" t="s">
        <v>482</v>
      </c>
      <c r="C265" s="267">
        <v>0</v>
      </c>
      <c r="D265" s="267">
        <v>0</v>
      </c>
      <c r="E265" s="267">
        <v>0</v>
      </c>
      <c r="F265" s="267"/>
      <c r="G265" s="268">
        <f t="shared" si="42"/>
        <v>0</v>
      </c>
    </row>
    <row r="266" spans="1:7" hidden="1" outlineLevel="1" x14ac:dyDescent="0.2">
      <c r="A266" s="15" t="s">
        <v>483</v>
      </c>
      <c r="B266" s="16" t="s">
        <v>484</v>
      </c>
      <c r="C266" s="267">
        <v>0</v>
      </c>
      <c r="D266" s="267">
        <v>0</v>
      </c>
      <c r="E266" s="267">
        <v>0</v>
      </c>
      <c r="F266" s="267"/>
      <c r="G266" s="268">
        <f t="shared" si="42"/>
        <v>0</v>
      </c>
    </row>
    <row r="267" spans="1:7" hidden="1" outlineLevel="1" x14ac:dyDescent="0.2">
      <c r="A267" s="15" t="s">
        <v>485</v>
      </c>
      <c r="B267" s="16" t="s">
        <v>486</v>
      </c>
      <c r="C267" s="267">
        <v>0</v>
      </c>
      <c r="D267" s="267">
        <v>0</v>
      </c>
      <c r="E267" s="267">
        <v>0</v>
      </c>
      <c r="F267" s="267"/>
      <c r="G267" s="268">
        <f t="shared" si="42"/>
        <v>0</v>
      </c>
    </row>
    <row r="268" spans="1:7" ht="25.5" hidden="1" outlineLevel="1" x14ac:dyDescent="0.2">
      <c r="A268" s="15" t="s">
        <v>487</v>
      </c>
      <c r="B268" s="16" t="s">
        <v>488</v>
      </c>
      <c r="C268" s="267">
        <v>0</v>
      </c>
      <c r="D268" s="267">
        <v>0</v>
      </c>
      <c r="E268" s="267">
        <v>0</v>
      </c>
      <c r="F268" s="267"/>
      <c r="G268" s="268">
        <f t="shared" si="42"/>
        <v>0</v>
      </c>
    </row>
    <row r="269" spans="1:7" hidden="1" outlineLevel="1" x14ac:dyDescent="0.2">
      <c r="A269" s="15" t="s">
        <v>489</v>
      </c>
      <c r="B269" s="16" t="s">
        <v>490</v>
      </c>
      <c r="C269" s="267">
        <v>0</v>
      </c>
      <c r="D269" s="267">
        <v>0</v>
      </c>
      <c r="E269" s="267">
        <v>0</v>
      </c>
      <c r="F269" s="267"/>
      <c r="G269" s="268">
        <f t="shared" si="42"/>
        <v>0</v>
      </c>
    </row>
    <row r="270" spans="1:7" hidden="1" outlineLevel="1" x14ac:dyDescent="0.2">
      <c r="A270" s="15" t="s">
        <v>491</v>
      </c>
      <c r="B270" s="16" t="s">
        <v>492</v>
      </c>
      <c r="C270" s="267">
        <v>0</v>
      </c>
      <c r="D270" s="267">
        <v>0</v>
      </c>
      <c r="E270" s="267">
        <v>0</v>
      </c>
      <c r="F270" s="267"/>
      <c r="G270" s="268">
        <f t="shared" si="42"/>
        <v>0</v>
      </c>
    </row>
    <row r="271" spans="1:7" ht="25.5" hidden="1" outlineLevel="1" x14ac:dyDescent="0.2">
      <c r="A271" s="15" t="s">
        <v>493</v>
      </c>
      <c r="B271" s="16" t="s">
        <v>494</v>
      </c>
      <c r="C271" s="267">
        <v>0</v>
      </c>
      <c r="D271" s="267">
        <v>0</v>
      </c>
      <c r="E271" s="267">
        <v>0</v>
      </c>
      <c r="F271" s="267"/>
      <c r="G271" s="268">
        <f t="shared" si="42"/>
        <v>0</v>
      </c>
    </row>
    <row r="272" spans="1:7" hidden="1" outlineLevel="1" x14ac:dyDescent="0.2">
      <c r="A272" s="15" t="s">
        <v>495</v>
      </c>
      <c r="B272" s="16" t="s">
        <v>496</v>
      </c>
      <c r="C272" s="267">
        <v>0</v>
      </c>
      <c r="D272" s="267">
        <v>0</v>
      </c>
      <c r="E272" s="267">
        <v>0</v>
      </c>
      <c r="F272" s="267"/>
      <c r="G272" s="268">
        <f t="shared" si="42"/>
        <v>0</v>
      </c>
    </row>
    <row r="273" spans="1:7" hidden="1" outlineLevel="1" x14ac:dyDescent="0.2">
      <c r="A273" s="15" t="s">
        <v>497</v>
      </c>
      <c r="B273" s="16" t="s">
        <v>498</v>
      </c>
      <c r="C273" s="267">
        <v>0</v>
      </c>
      <c r="D273" s="267">
        <v>0</v>
      </c>
      <c r="E273" s="267">
        <v>0</v>
      </c>
      <c r="F273" s="267"/>
      <c r="G273" s="268">
        <f t="shared" si="42"/>
        <v>0</v>
      </c>
    </row>
    <row r="274" spans="1:7" hidden="1" outlineLevel="1" x14ac:dyDescent="0.2">
      <c r="A274" s="15" t="s">
        <v>499</v>
      </c>
      <c r="B274" s="16" t="s">
        <v>500</v>
      </c>
      <c r="C274" s="267">
        <v>0</v>
      </c>
      <c r="D274" s="267">
        <v>0</v>
      </c>
      <c r="E274" s="267">
        <v>0</v>
      </c>
      <c r="F274" s="267"/>
      <c r="G274" s="268">
        <f t="shared" si="42"/>
        <v>0</v>
      </c>
    </row>
    <row r="275" spans="1:7" hidden="1" outlineLevel="1" x14ac:dyDescent="0.2">
      <c r="A275" s="15" t="s">
        <v>501</v>
      </c>
      <c r="B275" s="16" t="s">
        <v>502</v>
      </c>
      <c r="C275" s="267">
        <v>0</v>
      </c>
      <c r="D275" s="267">
        <v>0</v>
      </c>
      <c r="E275" s="267">
        <v>0</v>
      </c>
      <c r="F275" s="267"/>
      <c r="G275" s="268">
        <f t="shared" si="42"/>
        <v>0</v>
      </c>
    </row>
    <row r="276" spans="1:7" hidden="1" outlineLevel="1" x14ac:dyDescent="0.2">
      <c r="A276" s="15" t="s">
        <v>503</v>
      </c>
      <c r="B276" s="16" t="s">
        <v>504</v>
      </c>
      <c r="C276" s="267">
        <v>0</v>
      </c>
      <c r="D276" s="267">
        <v>0</v>
      </c>
      <c r="E276" s="267">
        <v>0</v>
      </c>
      <c r="F276" s="267"/>
      <c r="G276" s="268">
        <f t="shared" si="42"/>
        <v>0</v>
      </c>
    </row>
    <row r="277" spans="1:7" hidden="1" outlineLevel="1" x14ac:dyDescent="0.2">
      <c r="A277" s="15" t="s">
        <v>505</v>
      </c>
      <c r="B277" s="16" t="s">
        <v>506</v>
      </c>
      <c r="C277" s="267">
        <v>0</v>
      </c>
      <c r="D277" s="267">
        <v>0</v>
      </c>
      <c r="E277" s="267">
        <v>0</v>
      </c>
      <c r="F277" s="267"/>
      <c r="G277" s="268">
        <f t="shared" si="42"/>
        <v>0</v>
      </c>
    </row>
    <row r="278" spans="1:7" hidden="1" outlineLevel="1" x14ac:dyDescent="0.2">
      <c r="A278" s="15" t="s">
        <v>507</v>
      </c>
      <c r="B278" s="16" t="s">
        <v>508</v>
      </c>
      <c r="C278" s="267">
        <v>0</v>
      </c>
      <c r="D278" s="267">
        <v>0</v>
      </c>
      <c r="E278" s="267">
        <v>0</v>
      </c>
      <c r="F278" s="267"/>
      <c r="G278" s="268">
        <f t="shared" si="42"/>
        <v>0</v>
      </c>
    </row>
    <row r="279" spans="1:7" hidden="1" outlineLevel="1" x14ac:dyDescent="0.2">
      <c r="A279" s="15" t="s">
        <v>509</v>
      </c>
      <c r="B279" s="16" t="s">
        <v>510</v>
      </c>
      <c r="C279" s="267">
        <v>0</v>
      </c>
      <c r="D279" s="267">
        <v>0</v>
      </c>
      <c r="E279" s="267">
        <v>0</v>
      </c>
      <c r="F279" s="267"/>
      <c r="G279" s="268">
        <f t="shared" si="42"/>
        <v>0</v>
      </c>
    </row>
    <row r="280" spans="1:7" hidden="1" outlineLevel="1" x14ac:dyDescent="0.2">
      <c r="A280" s="15" t="s">
        <v>511</v>
      </c>
      <c r="B280" s="16" t="s">
        <v>512</v>
      </c>
      <c r="C280" s="267">
        <v>0</v>
      </c>
      <c r="D280" s="267">
        <v>0</v>
      </c>
      <c r="E280" s="267">
        <v>0</v>
      </c>
      <c r="F280" s="267"/>
      <c r="G280" s="268">
        <f t="shared" si="42"/>
        <v>0</v>
      </c>
    </row>
    <row r="281" spans="1:7" hidden="1" outlineLevel="1" x14ac:dyDescent="0.2">
      <c r="A281" s="15" t="s">
        <v>513</v>
      </c>
      <c r="B281" s="16" t="s">
        <v>514</v>
      </c>
      <c r="C281" s="267">
        <v>0</v>
      </c>
      <c r="D281" s="267">
        <v>0</v>
      </c>
      <c r="E281" s="267">
        <v>0</v>
      </c>
      <c r="F281" s="267"/>
      <c r="G281" s="268">
        <f t="shared" si="42"/>
        <v>0</v>
      </c>
    </row>
    <row r="282" spans="1:7" ht="25.5" hidden="1" outlineLevel="1" x14ac:dyDescent="0.2">
      <c r="A282" s="15" t="s">
        <v>515</v>
      </c>
      <c r="B282" s="16" t="s">
        <v>516</v>
      </c>
      <c r="C282" s="267">
        <v>0</v>
      </c>
      <c r="D282" s="267">
        <v>0</v>
      </c>
      <c r="E282" s="267">
        <v>0</v>
      </c>
      <c r="F282" s="267"/>
      <c r="G282" s="268">
        <f t="shared" si="42"/>
        <v>0</v>
      </c>
    </row>
    <row r="283" spans="1:7" hidden="1" outlineLevel="1" x14ac:dyDescent="0.2">
      <c r="A283" s="15" t="s">
        <v>517</v>
      </c>
      <c r="B283" s="16" t="s">
        <v>518</v>
      </c>
      <c r="C283" s="267">
        <v>0</v>
      </c>
      <c r="D283" s="267">
        <v>0</v>
      </c>
      <c r="E283" s="267">
        <v>0</v>
      </c>
      <c r="F283" s="267"/>
      <c r="G283" s="268">
        <f t="shared" si="42"/>
        <v>0</v>
      </c>
    </row>
    <row r="284" spans="1:7" hidden="1" outlineLevel="1" x14ac:dyDescent="0.2">
      <c r="A284" s="15" t="s">
        <v>519</v>
      </c>
      <c r="B284" s="16" t="s">
        <v>520</v>
      </c>
      <c r="C284" s="267">
        <v>0</v>
      </c>
      <c r="D284" s="267">
        <v>0</v>
      </c>
      <c r="E284" s="267">
        <v>0</v>
      </c>
      <c r="F284" s="267"/>
      <c r="G284" s="268">
        <f t="shared" si="42"/>
        <v>0</v>
      </c>
    </row>
    <row r="285" spans="1:7" hidden="1" outlineLevel="1" x14ac:dyDescent="0.2">
      <c r="A285" s="15" t="s">
        <v>521</v>
      </c>
      <c r="B285" s="16" t="s">
        <v>522</v>
      </c>
      <c r="C285" s="267">
        <v>0</v>
      </c>
      <c r="D285" s="267">
        <v>0</v>
      </c>
      <c r="E285" s="267">
        <v>0</v>
      </c>
      <c r="F285" s="267"/>
      <c r="G285" s="268">
        <f t="shared" si="42"/>
        <v>0</v>
      </c>
    </row>
    <row r="286" spans="1:7" hidden="1" outlineLevel="1" x14ac:dyDescent="0.2">
      <c r="A286" s="15" t="s">
        <v>523</v>
      </c>
      <c r="B286" s="16" t="s">
        <v>524</v>
      </c>
      <c r="C286" s="267">
        <v>0</v>
      </c>
      <c r="D286" s="267">
        <v>0</v>
      </c>
      <c r="E286" s="267">
        <v>0</v>
      </c>
      <c r="F286" s="267"/>
      <c r="G286" s="268">
        <f t="shared" si="42"/>
        <v>0</v>
      </c>
    </row>
    <row r="287" spans="1:7" hidden="1" outlineLevel="1" x14ac:dyDescent="0.2">
      <c r="A287" s="15" t="s">
        <v>525</v>
      </c>
      <c r="B287" s="16" t="s">
        <v>526</v>
      </c>
      <c r="C287" s="267">
        <v>0</v>
      </c>
      <c r="D287" s="267">
        <v>0</v>
      </c>
      <c r="E287" s="267">
        <v>0</v>
      </c>
      <c r="F287" s="267"/>
      <c r="G287" s="268">
        <f t="shared" si="42"/>
        <v>0</v>
      </c>
    </row>
    <row r="288" spans="1:7" hidden="1" outlineLevel="1" x14ac:dyDescent="0.2">
      <c r="A288" s="15" t="s">
        <v>527</v>
      </c>
      <c r="B288" s="16" t="s">
        <v>528</v>
      </c>
      <c r="C288" s="267">
        <v>0</v>
      </c>
      <c r="D288" s="267">
        <v>0</v>
      </c>
      <c r="E288" s="267">
        <v>0</v>
      </c>
      <c r="F288" s="267"/>
      <c r="G288" s="268">
        <f t="shared" si="42"/>
        <v>0</v>
      </c>
    </row>
    <row r="289" spans="1:7" hidden="1" outlineLevel="1" x14ac:dyDescent="0.2">
      <c r="A289" s="15" t="s">
        <v>529</v>
      </c>
      <c r="B289" s="16" t="s">
        <v>530</v>
      </c>
      <c r="C289" s="267">
        <v>0</v>
      </c>
      <c r="D289" s="267">
        <v>0</v>
      </c>
      <c r="E289" s="267">
        <v>0</v>
      </c>
      <c r="F289" s="267"/>
      <c r="G289" s="268">
        <f t="shared" si="42"/>
        <v>0</v>
      </c>
    </row>
    <row r="290" spans="1:7" ht="25.5" hidden="1" outlineLevel="1" x14ac:dyDescent="0.2">
      <c r="A290" s="15" t="s">
        <v>531</v>
      </c>
      <c r="B290" s="16" t="s">
        <v>532</v>
      </c>
      <c r="C290" s="267">
        <v>0</v>
      </c>
      <c r="D290" s="267">
        <v>0</v>
      </c>
      <c r="E290" s="267">
        <v>0</v>
      </c>
      <c r="F290" s="267"/>
      <c r="G290" s="268">
        <f t="shared" si="42"/>
        <v>0</v>
      </c>
    </row>
    <row r="291" spans="1:7" ht="25.5" hidden="1" outlineLevel="1" x14ac:dyDescent="0.2">
      <c r="A291" s="15" t="s">
        <v>533</v>
      </c>
      <c r="B291" s="16" t="s">
        <v>534</v>
      </c>
      <c r="C291" s="267">
        <v>0</v>
      </c>
      <c r="D291" s="267">
        <v>0</v>
      </c>
      <c r="E291" s="267">
        <v>0</v>
      </c>
      <c r="F291" s="267"/>
      <c r="G291" s="268">
        <f t="shared" si="42"/>
        <v>0</v>
      </c>
    </row>
    <row r="292" spans="1:7" ht="25.5" hidden="1" outlineLevel="1" x14ac:dyDescent="0.2">
      <c r="A292" s="15" t="s">
        <v>535</v>
      </c>
      <c r="B292" s="16" t="s">
        <v>536</v>
      </c>
      <c r="C292" s="267">
        <v>0</v>
      </c>
      <c r="D292" s="267">
        <v>0</v>
      </c>
      <c r="E292" s="267">
        <v>0</v>
      </c>
      <c r="F292" s="267"/>
      <c r="G292" s="268">
        <f t="shared" si="42"/>
        <v>0</v>
      </c>
    </row>
    <row r="293" spans="1:7" hidden="1" outlineLevel="1" x14ac:dyDescent="0.2">
      <c r="A293" s="15" t="s">
        <v>537</v>
      </c>
      <c r="B293" s="16" t="s">
        <v>538</v>
      </c>
      <c r="C293" s="267">
        <v>0</v>
      </c>
      <c r="D293" s="267">
        <v>0</v>
      </c>
      <c r="E293" s="267">
        <v>0</v>
      </c>
      <c r="F293" s="267"/>
      <c r="G293" s="268">
        <f t="shared" si="42"/>
        <v>0</v>
      </c>
    </row>
    <row r="294" spans="1:7" hidden="1" outlineLevel="1" x14ac:dyDescent="0.2">
      <c r="A294" s="15" t="s">
        <v>539</v>
      </c>
      <c r="B294" s="16" t="s">
        <v>540</v>
      </c>
      <c r="C294" s="267">
        <v>0</v>
      </c>
      <c r="D294" s="267">
        <v>0</v>
      </c>
      <c r="E294" s="267">
        <v>0</v>
      </c>
      <c r="F294" s="267"/>
      <c r="G294" s="268">
        <f t="shared" si="42"/>
        <v>0</v>
      </c>
    </row>
    <row r="295" spans="1:7" hidden="1" outlineLevel="1" x14ac:dyDescent="0.2">
      <c r="A295" s="15" t="s">
        <v>541</v>
      </c>
      <c r="B295" s="16" t="s">
        <v>542</v>
      </c>
      <c r="C295" s="267">
        <v>0</v>
      </c>
      <c r="D295" s="267">
        <v>0</v>
      </c>
      <c r="E295" s="267">
        <v>0</v>
      </c>
      <c r="F295" s="267"/>
      <c r="G295" s="268">
        <f t="shared" si="42"/>
        <v>0</v>
      </c>
    </row>
    <row r="296" spans="1:7" hidden="1" outlineLevel="1" x14ac:dyDescent="0.2">
      <c r="A296" s="15" t="s">
        <v>543</v>
      </c>
      <c r="B296" s="16" t="s">
        <v>544</v>
      </c>
      <c r="C296" s="267">
        <v>0</v>
      </c>
      <c r="D296" s="267">
        <v>0</v>
      </c>
      <c r="E296" s="267">
        <v>0</v>
      </c>
      <c r="F296" s="267"/>
      <c r="G296" s="268">
        <f t="shared" si="42"/>
        <v>0</v>
      </c>
    </row>
    <row r="297" spans="1:7" hidden="1" outlineLevel="1" x14ac:dyDescent="0.2">
      <c r="A297" s="15" t="s">
        <v>545</v>
      </c>
      <c r="B297" s="16" t="s">
        <v>546</v>
      </c>
      <c r="C297" s="267">
        <v>0</v>
      </c>
      <c r="D297" s="267">
        <v>0</v>
      </c>
      <c r="E297" s="267">
        <v>0</v>
      </c>
      <c r="F297" s="267"/>
      <c r="G297" s="268">
        <f t="shared" si="42"/>
        <v>0</v>
      </c>
    </row>
    <row r="298" spans="1:7" hidden="1" outlineLevel="1" x14ac:dyDescent="0.2">
      <c r="A298" s="15" t="s">
        <v>547</v>
      </c>
      <c r="B298" s="16" t="s">
        <v>548</v>
      </c>
      <c r="C298" s="267">
        <v>0</v>
      </c>
      <c r="D298" s="267">
        <v>0</v>
      </c>
      <c r="E298" s="267">
        <v>0</v>
      </c>
      <c r="F298" s="267"/>
      <c r="G298" s="268">
        <f t="shared" si="42"/>
        <v>0</v>
      </c>
    </row>
    <row r="299" spans="1:7" hidden="1" outlineLevel="1" x14ac:dyDescent="0.2">
      <c r="A299" s="15" t="s">
        <v>549</v>
      </c>
      <c r="B299" s="16" t="s">
        <v>550</v>
      </c>
      <c r="C299" s="267">
        <v>0</v>
      </c>
      <c r="D299" s="267">
        <v>0</v>
      </c>
      <c r="E299" s="267">
        <v>0</v>
      </c>
      <c r="F299" s="267"/>
      <c r="G299" s="268">
        <f t="shared" si="42"/>
        <v>0</v>
      </c>
    </row>
    <row r="300" spans="1:7" hidden="1" outlineLevel="1" x14ac:dyDescent="0.2">
      <c r="A300" s="15" t="s">
        <v>551</v>
      </c>
      <c r="B300" s="16" t="s">
        <v>552</v>
      </c>
      <c r="C300" s="267">
        <v>0</v>
      </c>
      <c r="D300" s="267">
        <v>0</v>
      </c>
      <c r="E300" s="267">
        <v>0</v>
      </c>
      <c r="F300" s="267"/>
      <c r="G300" s="268">
        <f t="shared" si="42"/>
        <v>0</v>
      </c>
    </row>
    <row r="301" spans="1:7" hidden="1" outlineLevel="1" x14ac:dyDescent="0.2">
      <c r="A301" s="15" t="s">
        <v>553</v>
      </c>
      <c r="B301" s="16" t="s">
        <v>554</v>
      </c>
      <c r="C301" s="267">
        <v>0</v>
      </c>
      <c r="D301" s="267">
        <v>0</v>
      </c>
      <c r="E301" s="267">
        <v>0</v>
      </c>
      <c r="F301" s="267"/>
      <c r="G301" s="268">
        <f t="shared" si="42"/>
        <v>0</v>
      </c>
    </row>
    <row r="302" spans="1:7" hidden="1" outlineLevel="1" x14ac:dyDescent="0.2">
      <c r="A302" s="15" t="s">
        <v>555</v>
      </c>
      <c r="B302" s="16" t="s">
        <v>556</v>
      </c>
      <c r="C302" s="267">
        <v>0</v>
      </c>
      <c r="D302" s="267">
        <v>0</v>
      </c>
      <c r="E302" s="267">
        <v>0</v>
      </c>
      <c r="F302" s="267"/>
      <c r="G302" s="268">
        <f t="shared" si="42"/>
        <v>0</v>
      </c>
    </row>
    <row r="303" spans="1:7" hidden="1" outlineLevel="1" x14ac:dyDescent="0.2">
      <c r="A303" s="15" t="s">
        <v>557</v>
      </c>
      <c r="B303" s="16" t="s">
        <v>558</v>
      </c>
      <c r="C303" s="267">
        <v>0</v>
      </c>
      <c r="D303" s="267">
        <v>0</v>
      </c>
      <c r="E303" s="267">
        <v>0</v>
      </c>
      <c r="F303" s="267"/>
      <c r="G303" s="268">
        <f t="shared" si="42"/>
        <v>0</v>
      </c>
    </row>
    <row r="304" spans="1:7" hidden="1" outlineLevel="1" x14ac:dyDescent="0.2">
      <c r="A304" s="15" t="s">
        <v>559</v>
      </c>
      <c r="B304" s="16" t="s">
        <v>560</v>
      </c>
      <c r="C304" s="267">
        <v>0</v>
      </c>
      <c r="D304" s="267">
        <v>0</v>
      </c>
      <c r="E304" s="267">
        <v>0</v>
      </c>
      <c r="F304" s="267"/>
      <c r="G304" s="268">
        <f t="shared" si="42"/>
        <v>0</v>
      </c>
    </row>
    <row r="305" spans="1:7" hidden="1" outlineLevel="1" x14ac:dyDescent="0.2">
      <c r="A305" s="15" t="s">
        <v>561</v>
      </c>
      <c r="B305" s="16" t="s">
        <v>562</v>
      </c>
      <c r="C305" s="267">
        <v>0</v>
      </c>
      <c r="D305" s="267">
        <v>0</v>
      </c>
      <c r="E305" s="267">
        <v>0</v>
      </c>
      <c r="F305" s="267"/>
      <c r="G305" s="268">
        <f t="shared" si="42"/>
        <v>0</v>
      </c>
    </row>
    <row r="306" spans="1:7" hidden="1" outlineLevel="1" x14ac:dyDescent="0.2">
      <c r="A306" s="15" t="s">
        <v>563</v>
      </c>
      <c r="B306" s="16" t="s">
        <v>564</v>
      </c>
      <c r="C306" s="267">
        <v>0</v>
      </c>
      <c r="D306" s="267">
        <v>0</v>
      </c>
      <c r="E306" s="267">
        <v>0</v>
      </c>
      <c r="F306" s="267"/>
      <c r="G306" s="268">
        <f t="shared" si="42"/>
        <v>0</v>
      </c>
    </row>
    <row r="307" spans="1:7" hidden="1" outlineLevel="1" x14ac:dyDescent="0.2">
      <c r="A307" s="15" t="s">
        <v>565</v>
      </c>
      <c r="B307" s="16" t="s">
        <v>566</v>
      </c>
      <c r="C307" s="267">
        <v>0</v>
      </c>
      <c r="D307" s="267">
        <v>0</v>
      </c>
      <c r="E307" s="267">
        <v>0</v>
      </c>
      <c r="F307" s="267"/>
      <c r="G307" s="268">
        <f t="shared" si="42"/>
        <v>0</v>
      </c>
    </row>
    <row r="308" spans="1:7" hidden="1" outlineLevel="1" x14ac:dyDescent="0.2">
      <c r="A308" s="15" t="s">
        <v>567</v>
      </c>
      <c r="B308" s="16" t="s">
        <v>568</v>
      </c>
      <c r="C308" s="267">
        <v>0</v>
      </c>
      <c r="D308" s="267">
        <v>0</v>
      </c>
      <c r="E308" s="267">
        <v>0</v>
      </c>
      <c r="F308" s="267"/>
      <c r="G308" s="268">
        <f t="shared" si="42"/>
        <v>0</v>
      </c>
    </row>
    <row r="309" spans="1:7" hidden="1" outlineLevel="1" x14ac:dyDescent="0.2">
      <c r="A309" s="15" t="s">
        <v>569</v>
      </c>
      <c r="B309" s="16" t="s">
        <v>570</v>
      </c>
      <c r="C309" s="267">
        <v>0</v>
      </c>
      <c r="D309" s="267">
        <v>0</v>
      </c>
      <c r="E309" s="267">
        <v>0</v>
      </c>
      <c r="F309" s="267"/>
      <c r="G309" s="268">
        <f t="shared" si="42"/>
        <v>0</v>
      </c>
    </row>
    <row r="310" spans="1:7" hidden="1" outlineLevel="1" x14ac:dyDescent="0.2">
      <c r="A310" s="15" t="s">
        <v>571</v>
      </c>
      <c r="B310" s="16" t="s">
        <v>572</v>
      </c>
      <c r="C310" s="267">
        <v>0</v>
      </c>
      <c r="D310" s="267">
        <v>0</v>
      </c>
      <c r="E310" s="267">
        <v>0</v>
      </c>
      <c r="F310" s="267"/>
      <c r="G310" s="268">
        <f t="shared" si="42"/>
        <v>0</v>
      </c>
    </row>
    <row r="311" spans="1:7" hidden="1" outlineLevel="1" x14ac:dyDescent="0.2">
      <c r="A311" s="15" t="s">
        <v>573</v>
      </c>
      <c r="B311" s="16" t="s">
        <v>574</v>
      </c>
      <c r="C311" s="267">
        <v>0</v>
      </c>
      <c r="D311" s="267">
        <v>0</v>
      </c>
      <c r="E311" s="267">
        <v>0</v>
      </c>
      <c r="F311" s="267"/>
      <c r="G311" s="268">
        <f t="shared" si="42"/>
        <v>0</v>
      </c>
    </row>
    <row r="312" spans="1:7" hidden="1" outlineLevel="1" x14ac:dyDescent="0.2">
      <c r="A312" s="15" t="s">
        <v>575</v>
      </c>
      <c r="B312" s="16" t="s">
        <v>576</v>
      </c>
      <c r="C312" s="267">
        <v>0</v>
      </c>
      <c r="D312" s="267">
        <v>0</v>
      </c>
      <c r="E312" s="267">
        <v>0</v>
      </c>
      <c r="F312" s="267"/>
      <c r="G312" s="268">
        <f t="shared" si="42"/>
        <v>0</v>
      </c>
    </row>
    <row r="313" spans="1:7" hidden="1" outlineLevel="1" x14ac:dyDescent="0.2">
      <c r="A313" s="15" t="s">
        <v>577</v>
      </c>
      <c r="B313" s="16" t="s">
        <v>578</v>
      </c>
      <c r="C313" s="267">
        <v>0</v>
      </c>
      <c r="D313" s="267">
        <v>0</v>
      </c>
      <c r="E313" s="267">
        <v>0</v>
      </c>
      <c r="F313" s="267"/>
      <c r="G313" s="268">
        <f t="shared" si="42"/>
        <v>0</v>
      </c>
    </row>
    <row r="314" spans="1:7" hidden="1" outlineLevel="1" x14ac:dyDescent="0.2">
      <c r="A314" s="15" t="s">
        <v>579</v>
      </c>
      <c r="B314" s="16" t="s">
        <v>580</v>
      </c>
      <c r="C314" s="267">
        <v>0</v>
      </c>
      <c r="D314" s="267">
        <v>0</v>
      </c>
      <c r="E314" s="267">
        <v>0</v>
      </c>
      <c r="F314" s="267"/>
      <c r="G314" s="268">
        <f t="shared" si="42"/>
        <v>0</v>
      </c>
    </row>
    <row r="315" spans="1:7" hidden="1" outlineLevel="1" x14ac:dyDescent="0.2">
      <c r="A315" s="15" t="s">
        <v>581</v>
      </c>
      <c r="B315" s="16" t="s">
        <v>582</v>
      </c>
      <c r="C315" s="267">
        <v>0</v>
      </c>
      <c r="D315" s="267">
        <v>0</v>
      </c>
      <c r="E315" s="267">
        <v>0</v>
      </c>
      <c r="F315" s="267"/>
      <c r="G315" s="268">
        <f t="shared" si="42"/>
        <v>0</v>
      </c>
    </row>
    <row r="316" spans="1:7" hidden="1" outlineLevel="1" x14ac:dyDescent="0.2">
      <c r="A316" s="15" t="s">
        <v>583</v>
      </c>
      <c r="B316" s="16" t="s">
        <v>584</v>
      </c>
      <c r="C316" s="267">
        <v>0</v>
      </c>
      <c r="D316" s="267">
        <v>0</v>
      </c>
      <c r="E316" s="267">
        <v>0</v>
      </c>
      <c r="F316" s="267"/>
      <c r="G316" s="268">
        <f t="shared" si="42"/>
        <v>0</v>
      </c>
    </row>
    <row r="317" spans="1:7" s="271" customFormat="1" ht="22.5" hidden="1" customHeight="1" x14ac:dyDescent="0.2">
      <c r="A317" s="20" t="s">
        <v>585</v>
      </c>
      <c r="B317" s="21" t="s">
        <v>586</v>
      </c>
      <c r="C317" s="267">
        <v>0</v>
      </c>
      <c r="D317" s="267">
        <v>0</v>
      </c>
      <c r="E317" s="267">
        <v>0</v>
      </c>
      <c r="F317" s="267"/>
      <c r="G317" s="268">
        <f t="shared" si="42"/>
        <v>0</v>
      </c>
    </row>
    <row r="318" spans="1:7" s="272" customFormat="1" ht="22.5" customHeight="1" x14ac:dyDescent="0.2">
      <c r="A318" s="49" t="s">
        <v>587</v>
      </c>
      <c r="B318" s="50" t="s">
        <v>588</v>
      </c>
      <c r="C318" s="254">
        <f t="shared" ref="C318" si="43">+C25+C26+C107</f>
        <v>40785000</v>
      </c>
      <c r="D318" s="254">
        <f t="shared" ref="D318" si="44">+D25+D26+D107</f>
        <v>40785000</v>
      </c>
      <c r="E318" s="254">
        <f t="shared" ref="E318" si="45">+E25+E26+E107</f>
        <v>36602609</v>
      </c>
      <c r="F318" s="254">
        <f>+F25+F26+F107+F250</f>
        <v>46744</v>
      </c>
      <c r="G318" s="268">
        <f t="shared" si="42"/>
        <v>-40738256</v>
      </c>
    </row>
    <row r="319" spans="1:7" hidden="1" x14ac:dyDescent="0.2">
      <c r="A319" s="15" t="s">
        <v>11</v>
      </c>
      <c r="B319" s="16" t="s">
        <v>589</v>
      </c>
      <c r="C319" s="235">
        <v>0</v>
      </c>
      <c r="D319" s="235">
        <v>0</v>
      </c>
      <c r="E319" s="235">
        <v>0</v>
      </c>
      <c r="F319" s="235"/>
      <c r="G319" s="268">
        <f t="shared" si="42"/>
        <v>0</v>
      </c>
    </row>
    <row r="320" spans="1:7" hidden="1" x14ac:dyDescent="0.2">
      <c r="A320" s="15" t="s">
        <v>13</v>
      </c>
      <c r="B320" s="16" t="s">
        <v>590</v>
      </c>
      <c r="C320" s="235">
        <v>0</v>
      </c>
      <c r="D320" s="235">
        <v>0</v>
      </c>
      <c r="E320" s="235">
        <v>0</v>
      </c>
      <c r="F320" s="235"/>
      <c r="G320" s="268">
        <f t="shared" si="42"/>
        <v>0</v>
      </c>
    </row>
    <row r="321" spans="1:7" ht="25.5" hidden="1" x14ac:dyDescent="0.2">
      <c r="A321" s="15" t="s">
        <v>15</v>
      </c>
      <c r="B321" s="16" t="s">
        <v>591</v>
      </c>
      <c r="C321" s="235">
        <v>0</v>
      </c>
      <c r="D321" s="235">
        <v>0</v>
      </c>
      <c r="E321" s="235">
        <v>0</v>
      </c>
      <c r="F321" s="235"/>
      <c r="G321" s="268">
        <f t="shared" si="42"/>
        <v>0</v>
      </c>
    </row>
    <row r="322" spans="1:7" hidden="1" x14ac:dyDescent="0.2">
      <c r="A322" s="15" t="s">
        <v>17</v>
      </c>
      <c r="B322" s="16" t="s">
        <v>592</v>
      </c>
      <c r="C322" s="235">
        <v>0</v>
      </c>
      <c r="D322" s="235">
        <v>0</v>
      </c>
      <c r="E322" s="235">
        <v>0</v>
      </c>
      <c r="F322" s="235"/>
      <c r="G322" s="268">
        <f t="shared" si="42"/>
        <v>0</v>
      </c>
    </row>
    <row r="323" spans="1:7" hidden="1" x14ac:dyDescent="0.2">
      <c r="A323" s="15" t="s">
        <v>19</v>
      </c>
      <c r="B323" s="16" t="s">
        <v>593</v>
      </c>
      <c r="C323" s="235">
        <v>0</v>
      </c>
      <c r="D323" s="235">
        <v>0</v>
      </c>
      <c r="E323" s="235">
        <v>0</v>
      </c>
      <c r="F323" s="235"/>
      <c r="G323" s="268">
        <f t="shared" si="42"/>
        <v>0</v>
      </c>
    </row>
    <row r="324" spans="1:7" hidden="1" x14ac:dyDescent="0.2">
      <c r="A324" s="15" t="s">
        <v>21</v>
      </c>
      <c r="B324" s="16" t="s">
        <v>594</v>
      </c>
      <c r="C324" s="235">
        <v>0</v>
      </c>
      <c r="D324" s="235">
        <v>0</v>
      </c>
      <c r="E324" s="235">
        <v>0</v>
      </c>
      <c r="F324" s="235"/>
      <c r="G324" s="268">
        <f t="shared" si="42"/>
        <v>0</v>
      </c>
    </row>
    <row r="325" spans="1:7" ht="14.25" hidden="1" customHeight="1" x14ac:dyDescent="0.2">
      <c r="A325" s="28" t="s">
        <v>23</v>
      </c>
      <c r="B325" s="29" t="s">
        <v>595</v>
      </c>
      <c r="C325" s="235">
        <v>0</v>
      </c>
      <c r="D325" s="235">
        <v>0</v>
      </c>
      <c r="E325" s="235">
        <v>0</v>
      </c>
      <c r="F325" s="235"/>
      <c r="G325" s="268">
        <f t="shared" si="42"/>
        <v>0</v>
      </c>
    </row>
    <row r="326" spans="1:7" hidden="1" outlineLevel="1" x14ac:dyDescent="0.2">
      <c r="A326" s="15" t="s">
        <v>25</v>
      </c>
      <c r="B326" s="16" t="s">
        <v>596</v>
      </c>
      <c r="C326" s="235">
        <v>0</v>
      </c>
      <c r="D326" s="235">
        <v>0</v>
      </c>
      <c r="E326" s="235">
        <v>0</v>
      </c>
      <c r="F326" s="235"/>
      <c r="G326" s="268">
        <f t="shared" si="42"/>
        <v>0</v>
      </c>
    </row>
    <row r="327" spans="1:7" ht="25.5" hidden="1" outlineLevel="1" x14ac:dyDescent="0.2">
      <c r="A327" s="15" t="s">
        <v>27</v>
      </c>
      <c r="B327" s="16" t="s">
        <v>597</v>
      </c>
      <c r="C327" s="235">
        <v>0</v>
      </c>
      <c r="D327" s="235">
        <v>0</v>
      </c>
      <c r="E327" s="235">
        <v>0</v>
      </c>
      <c r="F327" s="235"/>
      <c r="G327" s="268">
        <f t="shared" ref="G327:G390" si="46">F327-C327</f>
        <v>0</v>
      </c>
    </row>
    <row r="328" spans="1:7" ht="25.5" hidden="1" outlineLevel="1" x14ac:dyDescent="0.2">
      <c r="A328" s="15" t="s">
        <v>29</v>
      </c>
      <c r="B328" s="16" t="s">
        <v>598</v>
      </c>
      <c r="C328" s="235">
        <v>0</v>
      </c>
      <c r="D328" s="235">
        <v>0</v>
      </c>
      <c r="E328" s="235">
        <v>0</v>
      </c>
      <c r="F328" s="235"/>
      <c r="G328" s="268">
        <f t="shared" si="46"/>
        <v>0</v>
      </c>
    </row>
    <row r="329" spans="1:7" hidden="1" outlineLevel="1" x14ac:dyDescent="0.2">
      <c r="A329" s="15" t="s">
        <v>31</v>
      </c>
      <c r="B329" s="16" t="s">
        <v>599</v>
      </c>
      <c r="C329" s="235">
        <v>0</v>
      </c>
      <c r="D329" s="235">
        <v>0</v>
      </c>
      <c r="E329" s="235">
        <v>0</v>
      </c>
      <c r="F329" s="235"/>
      <c r="G329" s="268">
        <f t="shared" si="46"/>
        <v>0</v>
      </c>
    </row>
    <row r="330" spans="1:7" hidden="1" outlineLevel="1" x14ac:dyDescent="0.2">
      <c r="A330" s="15" t="s">
        <v>33</v>
      </c>
      <c r="B330" s="16" t="s">
        <v>600</v>
      </c>
      <c r="C330" s="235">
        <v>0</v>
      </c>
      <c r="D330" s="235">
        <v>0</v>
      </c>
      <c r="E330" s="235">
        <v>0</v>
      </c>
      <c r="F330" s="235"/>
      <c r="G330" s="268">
        <f t="shared" si="46"/>
        <v>0</v>
      </c>
    </row>
    <row r="331" spans="1:7" ht="25.5" hidden="1" outlineLevel="1" x14ac:dyDescent="0.2">
      <c r="A331" s="15" t="s">
        <v>35</v>
      </c>
      <c r="B331" s="16" t="s">
        <v>601</v>
      </c>
      <c r="C331" s="235">
        <v>0</v>
      </c>
      <c r="D331" s="235">
        <v>0</v>
      </c>
      <c r="E331" s="235">
        <v>0</v>
      </c>
      <c r="F331" s="235"/>
      <c r="G331" s="268">
        <f t="shared" si="46"/>
        <v>0</v>
      </c>
    </row>
    <row r="332" spans="1:7" hidden="1" outlineLevel="1" x14ac:dyDescent="0.2">
      <c r="A332" s="15" t="s">
        <v>37</v>
      </c>
      <c r="B332" s="16" t="s">
        <v>602</v>
      </c>
      <c r="C332" s="235">
        <v>0</v>
      </c>
      <c r="D332" s="235">
        <v>0</v>
      </c>
      <c r="E332" s="235">
        <v>0</v>
      </c>
      <c r="F332" s="235"/>
      <c r="G332" s="268">
        <f t="shared" si="46"/>
        <v>0</v>
      </c>
    </row>
    <row r="333" spans="1:7" hidden="1" outlineLevel="1" x14ac:dyDescent="0.2">
      <c r="A333" s="15" t="s">
        <v>39</v>
      </c>
      <c r="B333" s="16" t="s">
        <v>603</v>
      </c>
      <c r="C333" s="235">
        <v>0</v>
      </c>
      <c r="D333" s="235">
        <v>0</v>
      </c>
      <c r="E333" s="235">
        <v>0</v>
      </c>
      <c r="F333" s="235"/>
      <c r="G333" s="268">
        <f t="shared" si="46"/>
        <v>0</v>
      </c>
    </row>
    <row r="334" spans="1:7" hidden="1" outlineLevel="1" x14ac:dyDescent="0.2">
      <c r="A334" s="15" t="s">
        <v>41</v>
      </c>
      <c r="B334" s="16" t="s">
        <v>604</v>
      </c>
      <c r="C334" s="235">
        <v>0</v>
      </c>
      <c r="D334" s="235">
        <v>0</v>
      </c>
      <c r="E334" s="235">
        <v>0</v>
      </c>
      <c r="F334" s="235"/>
      <c r="G334" s="268">
        <f t="shared" si="46"/>
        <v>0</v>
      </c>
    </row>
    <row r="335" spans="1:7" hidden="1" outlineLevel="1" x14ac:dyDescent="0.2">
      <c r="A335" s="15" t="s">
        <v>43</v>
      </c>
      <c r="B335" s="16" t="s">
        <v>605</v>
      </c>
      <c r="C335" s="235">
        <v>0</v>
      </c>
      <c r="D335" s="235">
        <v>0</v>
      </c>
      <c r="E335" s="235">
        <v>0</v>
      </c>
      <c r="F335" s="235"/>
      <c r="G335" s="268">
        <f t="shared" si="46"/>
        <v>0</v>
      </c>
    </row>
    <row r="336" spans="1:7" hidden="1" outlineLevel="1" x14ac:dyDescent="0.2">
      <c r="A336" s="15" t="s">
        <v>45</v>
      </c>
      <c r="B336" s="16" t="s">
        <v>606</v>
      </c>
      <c r="C336" s="235">
        <v>0</v>
      </c>
      <c r="D336" s="235">
        <v>0</v>
      </c>
      <c r="E336" s="235">
        <v>0</v>
      </c>
      <c r="F336" s="235"/>
      <c r="G336" s="268">
        <f t="shared" si="46"/>
        <v>0</v>
      </c>
    </row>
    <row r="337" spans="1:7" hidden="1" outlineLevel="1" x14ac:dyDescent="0.2">
      <c r="A337" s="15" t="s">
        <v>47</v>
      </c>
      <c r="B337" s="16" t="s">
        <v>607</v>
      </c>
      <c r="C337" s="235">
        <v>0</v>
      </c>
      <c r="D337" s="235">
        <v>0</v>
      </c>
      <c r="E337" s="235">
        <v>0</v>
      </c>
      <c r="F337" s="235"/>
      <c r="G337" s="268">
        <f t="shared" si="46"/>
        <v>0</v>
      </c>
    </row>
    <row r="338" spans="1:7" hidden="1" outlineLevel="1" x14ac:dyDescent="0.2">
      <c r="A338" s="15" t="s">
        <v>49</v>
      </c>
      <c r="B338" s="16" t="s">
        <v>608</v>
      </c>
      <c r="C338" s="235">
        <v>0</v>
      </c>
      <c r="D338" s="235">
        <v>0</v>
      </c>
      <c r="E338" s="235">
        <v>0</v>
      </c>
      <c r="F338" s="235"/>
      <c r="G338" s="268">
        <f t="shared" si="46"/>
        <v>0</v>
      </c>
    </row>
    <row r="339" spans="1:7" ht="25.5" hidden="1" outlineLevel="1" x14ac:dyDescent="0.2">
      <c r="A339" s="15" t="s">
        <v>51</v>
      </c>
      <c r="B339" s="16" t="s">
        <v>609</v>
      </c>
      <c r="C339" s="235">
        <v>0</v>
      </c>
      <c r="D339" s="235">
        <v>0</v>
      </c>
      <c r="E339" s="235">
        <v>0</v>
      </c>
      <c r="F339" s="235"/>
      <c r="G339" s="268">
        <f t="shared" si="46"/>
        <v>0</v>
      </c>
    </row>
    <row r="340" spans="1:7" hidden="1" outlineLevel="1" x14ac:dyDescent="0.2">
      <c r="A340" s="15" t="s">
        <v>53</v>
      </c>
      <c r="B340" s="16" t="s">
        <v>610</v>
      </c>
      <c r="C340" s="235">
        <v>0</v>
      </c>
      <c r="D340" s="235">
        <v>0</v>
      </c>
      <c r="E340" s="235">
        <v>0</v>
      </c>
      <c r="F340" s="235"/>
      <c r="G340" s="268">
        <f t="shared" si="46"/>
        <v>0</v>
      </c>
    </row>
    <row r="341" spans="1:7" hidden="1" outlineLevel="1" x14ac:dyDescent="0.2">
      <c r="A341" s="15" t="s">
        <v>55</v>
      </c>
      <c r="B341" s="16" t="s">
        <v>611</v>
      </c>
      <c r="C341" s="235">
        <v>0</v>
      </c>
      <c r="D341" s="235">
        <v>0</v>
      </c>
      <c r="E341" s="235">
        <v>0</v>
      </c>
      <c r="F341" s="235"/>
      <c r="G341" s="268">
        <f t="shared" si="46"/>
        <v>0</v>
      </c>
    </row>
    <row r="342" spans="1:7" ht="25.5" hidden="1" outlineLevel="1" x14ac:dyDescent="0.2">
      <c r="A342" s="15" t="s">
        <v>57</v>
      </c>
      <c r="B342" s="16" t="s">
        <v>612</v>
      </c>
      <c r="C342" s="235">
        <v>0</v>
      </c>
      <c r="D342" s="235">
        <v>0</v>
      </c>
      <c r="E342" s="235">
        <v>0</v>
      </c>
      <c r="F342" s="235"/>
      <c r="G342" s="268">
        <f t="shared" si="46"/>
        <v>0</v>
      </c>
    </row>
    <row r="343" spans="1:7" hidden="1" outlineLevel="1" x14ac:dyDescent="0.2">
      <c r="A343" s="15" t="s">
        <v>59</v>
      </c>
      <c r="B343" s="16" t="s">
        <v>613</v>
      </c>
      <c r="C343" s="235">
        <v>0</v>
      </c>
      <c r="D343" s="235">
        <v>0</v>
      </c>
      <c r="E343" s="235">
        <v>0</v>
      </c>
      <c r="F343" s="235"/>
      <c r="G343" s="268">
        <f t="shared" si="46"/>
        <v>0</v>
      </c>
    </row>
    <row r="344" spans="1:7" hidden="1" outlineLevel="1" x14ac:dyDescent="0.2">
      <c r="A344" s="15" t="s">
        <v>61</v>
      </c>
      <c r="B344" s="16" t="s">
        <v>614</v>
      </c>
      <c r="C344" s="235">
        <v>0</v>
      </c>
      <c r="D344" s="235">
        <v>0</v>
      </c>
      <c r="E344" s="235">
        <v>0</v>
      </c>
      <c r="F344" s="235"/>
      <c r="G344" s="268">
        <f t="shared" si="46"/>
        <v>0</v>
      </c>
    </row>
    <row r="345" spans="1:7" hidden="1" outlineLevel="1" x14ac:dyDescent="0.2">
      <c r="A345" s="15" t="s">
        <v>63</v>
      </c>
      <c r="B345" s="16" t="s">
        <v>615</v>
      </c>
      <c r="C345" s="235">
        <v>0</v>
      </c>
      <c r="D345" s="235">
        <v>0</v>
      </c>
      <c r="E345" s="235">
        <v>0</v>
      </c>
      <c r="F345" s="235"/>
      <c r="G345" s="268">
        <f t="shared" si="46"/>
        <v>0</v>
      </c>
    </row>
    <row r="346" spans="1:7" hidden="1" outlineLevel="1" x14ac:dyDescent="0.2">
      <c r="A346" s="15" t="s">
        <v>65</v>
      </c>
      <c r="B346" s="16" t="s">
        <v>616</v>
      </c>
      <c r="C346" s="235">
        <v>0</v>
      </c>
      <c r="D346" s="235">
        <v>0</v>
      </c>
      <c r="E346" s="235">
        <v>0</v>
      </c>
      <c r="F346" s="235"/>
      <c r="G346" s="268">
        <f t="shared" si="46"/>
        <v>0</v>
      </c>
    </row>
    <row r="347" spans="1:7" hidden="1" outlineLevel="1" x14ac:dyDescent="0.2">
      <c r="A347" s="15" t="s">
        <v>67</v>
      </c>
      <c r="B347" s="16" t="s">
        <v>617</v>
      </c>
      <c r="C347" s="235">
        <v>0</v>
      </c>
      <c r="D347" s="235">
        <v>0</v>
      </c>
      <c r="E347" s="235">
        <v>0</v>
      </c>
      <c r="F347" s="235"/>
      <c r="G347" s="268">
        <f t="shared" si="46"/>
        <v>0</v>
      </c>
    </row>
    <row r="348" spans="1:7" hidden="1" outlineLevel="1" x14ac:dyDescent="0.2">
      <c r="A348" s="15" t="s">
        <v>74</v>
      </c>
      <c r="B348" s="16" t="s">
        <v>618</v>
      </c>
      <c r="C348" s="235">
        <v>0</v>
      </c>
      <c r="D348" s="235">
        <v>0</v>
      </c>
      <c r="E348" s="235">
        <v>0</v>
      </c>
      <c r="F348" s="235"/>
      <c r="G348" s="268">
        <f t="shared" si="46"/>
        <v>0</v>
      </c>
    </row>
    <row r="349" spans="1:7" hidden="1" outlineLevel="1" x14ac:dyDescent="0.2">
      <c r="A349" s="15" t="s">
        <v>83</v>
      </c>
      <c r="B349" s="16" t="s">
        <v>619</v>
      </c>
      <c r="C349" s="235">
        <v>0</v>
      </c>
      <c r="D349" s="235">
        <v>0</v>
      </c>
      <c r="E349" s="235">
        <v>0</v>
      </c>
      <c r="F349" s="235"/>
      <c r="G349" s="268">
        <f t="shared" si="46"/>
        <v>0</v>
      </c>
    </row>
    <row r="350" spans="1:7" hidden="1" outlineLevel="1" x14ac:dyDescent="0.2">
      <c r="A350" s="15" t="s">
        <v>85</v>
      </c>
      <c r="B350" s="16" t="s">
        <v>620</v>
      </c>
      <c r="C350" s="235">
        <v>0</v>
      </c>
      <c r="D350" s="235">
        <v>0</v>
      </c>
      <c r="E350" s="235">
        <v>0</v>
      </c>
      <c r="F350" s="235"/>
      <c r="G350" s="268">
        <f t="shared" si="46"/>
        <v>0</v>
      </c>
    </row>
    <row r="351" spans="1:7" hidden="1" outlineLevel="1" x14ac:dyDescent="0.2">
      <c r="A351" s="15" t="s">
        <v>87</v>
      </c>
      <c r="B351" s="16" t="s">
        <v>621</v>
      </c>
      <c r="C351" s="235">
        <v>0</v>
      </c>
      <c r="D351" s="235">
        <v>0</v>
      </c>
      <c r="E351" s="235">
        <v>0</v>
      </c>
      <c r="F351" s="235"/>
      <c r="G351" s="268">
        <f t="shared" si="46"/>
        <v>0</v>
      </c>
    </row>
    <row r="352" spans="1:7" hidden="1" outlineLevel="1" x14ac:dyDescent="0.2">
      <c r="A352" s="15" t="s">
        <v>92</v>
      </c>
      <c r="B352" s="16" t="s">
        <v>622</v>
      </c>
      <c r="C352" s="235">
        <v>0</v>
      </c>
      <c r="D352" s="235">
        <v>0</v>
      </c>
      <c r="E352" s="235">
        <v>0</v>
      </c>
      <c r="F352" s="235"/>
      <c r="G352" s="268">
        <f t="shared" si="46"/>
        <v>0</v>
      </c>
    </row>
    <row r="353" spans="1:7" ht="25.5" hidden="1" outlineLevel="1" x14ac:dyDescent="0.2">
      <c r="A353" s="15" t="s">
        <v>96</v>
      </c>
      <c r="B353" s="16" t="s">
        <v>623</v>
      </c>
      <c r="C353" s="235">
        <v>0</v>
      </c>
      <c r="D353" s="235">
        <v>0</v>
      </c>
      <c r="E353" s="235">
        <v>0</v>
      </c>
      <c r="F353" s="235"/>
      <c r="G353" s="268">
        <f t="shared" si="46"/>
        <v>0</v>
      </c>
    </row>
    <row r="354" spans="1:7" hidden="1" outlineLevel="1" x14ac:dyDescent="0.2">
      <c r="A354" s="15" t="s">
        <v>98</v>
      </c>
      <c r="B354" s="16" t="s">
        <v>624</v>
      </c>
      <c r="C354" s="235">
        <v>0</v>
      </c>
      <c r="D354" s="235">
        <v>0</v>
      </c>
      <c r="E354" s="235">
        <v>0</v>
      </c>
      <c r="F354" s="235"/>
      <c r="G354" s="268">
        <f t="shared" si="46"/>
        <v>0</v>
      </c>
    </row>
    <row r="355" spans="1:7" hidden="1" outlineLevel="1" x14ac:dyDescent="0.2">
      <c r="A355" s="15" t="s">
        <v>100</v>
      </c>
      <c r="B355" s="16" t="s">
        <v>625</v>
      </c>
      <c r="C355" s="235">
        <v>0</v>
      </c>
      <c r="D355" s="235">
        <v>0</v>
      </c>
      <c r="E355" s="235">
        <v>0</v>
      </c>
      <c r="F355" s="235"/>
      <c r="G355" s="268">
        <f t="shared" si="46"/>
        <v>0</v>
      </c>
    </row>
    <row r="356" spans="1:7" hidden="1" outlineLevel="1" x14ac:dyDescent="0.2">
      <c r="A356" s="15" t="s">
        <v>102</v>
      </c>
      <c r="B356" s="16" t="s">
        <v>626</v>
      </c>
      <c r="C356" s="235">
        <v>0</v>
      </c>
      <c r="D356" s="235">
        <v>0</v>
      </c>
      <c r="E356" s="235">
        <v>0</v>
      </c>
      <c r="F356" s="235"/>
      <c r="G356" s="268">
        <f t="shared" si="46"/>
        <v>0</v>
      </c>
    </row>
    <row r="357" spans="1:7" hidden="1" outlineLevel="1" x14ac:dyDescent="0.2">
      <c r="A357" s="15" t="s">
        <v>104</v>
      </c>
      <c r="B357" s="16" t="s">
        <v>627</v>
      </c>
      <c r="C357" s="235">
        <v>0</v>
      </c>
      <c r="D357" s="235">
        <v>0</v>
      </c>
      <c r="E357" s="235">
        <v>0</v>
      </c>
      <c r="F357" s="235"/>
      <c r="G357" s="268">
        <f t="shared" si="46"/>
        <v>0</v>
      </c>
    </row>
    <row r="358" spans="1:7" hidden="1" outlineLevel="1" x14ac:dyDescent="0.2">
      <c r="A358" s="15" t="s">
        <v>106</v>
      </c>
      <c r="B358" s="16" t="s">
        <v>628</v>
      </c>
      <c r="C358" s="235">
        <v>0</v>
      </c>
      <c r="D358" s="235">
        <v>0</v>
      </c>
      <c r="E358" s="235">
        <v>0</v>
      </c>
      <c r="F358" s="235"/>
      <c r="G358" s="268">
        <f t="shared" si="46"/>
        <v>0</v>
      </c>
    </row>
    <row r="359" spans="1:7" hidden="1" outlineLevel="1" x14ac:dyDescent="0.2">
      <c r="A359" s="15" t="s">
        <v>112</v>
      </c>
      <c r="B359" s="16" t="s">
        <v>629</v>
      </c>
      <c r="C359" s="235">
        <v>0</v>
      </c>
      <c r="D359" s="235">
        <v>0</v>
      </c>
      <c r="E359" s="235">
        <v>0</v>
      </c>
      <c r="F359" s="235"/>
      <c r="G359" s="268">
        <f t="shared" si="46"/>
        <v>0</v>
      </c>
    </row>
    <row r="360" spans="1:7" hidden="1" outlineLevel="1" x14ac:dyDescent="0.2">
      <c r="A360" s="15" t="s">
        <v>114</v>
      </c>
      <c r="B360" s="16" t="s">
        <v>630</v>
      </c>
      <c r="C360" s="235">
        <v>0</v>
      </c>
      <c r="D360" s="235">
        <v>0</v>
      </c>
      <c r="E360" s="235">
        <v>0</v>
      </c>
      <c r="F360" s="235"/>
      <c r="G360" s="268">
        <f t="shared" si="46"/>
        <v>0</v>
      </c>
    </row>
    <row r="361" spans="1:7" s="273" customFormat="1" ht="22.5" hidden="1" customHeight="1" x14ac:dyDescent="0.2">
      <c r="A361" s="30" t="s">
        <v>116</v>
      </c>
      <c r="B361" s="31" t="s">
        <v>631</v>
      </c>
      <c r="C361" s="235">
        <v>0</v>
      </c>
      <c r="D361" s="235">
        <v>0</v>
      </c>
      <c r="E361" s="235">
        <v>0</v>
      </c>
      <c r="F361" s="235"/>
      <c r="G361" s="268">
        <f t="shared" si="46"/>
        <v>0</v>
      </c>
    </row>
    <row r="362" spans="1:7" ht="12.75" hidden="1" customHeight="1" outlineLevel="1" x14ac:dyDescent="0.2">
      <c r="A362" s="15" t="s">
        <v>121</v>
      </c>
      <c r="B362" s="16" t="s">
        <v>632</v>
      </c>
      <c r="C362" s="235">
        <v>0</v>
      </c>
      <c r="D362" s="235">
        <v>0</v>
      </c>
      <c r="E362" s="235">
        <v>0</v>
      </c>
      <c r="F362" s="235"/>
      <c r="G362" s="268">
        <f t="shared" si="46"/>
        <v>0</v>
      </c>
    </row>
    <row r="363" spans="1:7" ht="25.5" hidden="1" outlineLevel="1" x14ac:dyDescent="0.2">
      <c r="A363" s="15" t="s">
        <v>131</v>
      </c>
      <c r="B363" s="16" t="s">
        <v>633</v>
      </c>
      <c r="C363" s="235">
        <v>0</v>
      </c>
      <c r="D363" s="235">
        <v>0</v>
      </c>
      <c r="E363" s="235">
        <v>0</v>
      </c>
      <c r="F363" s="235"/>
      <c r="G363" s="268">
        <f t="shared" si="46"/>
        <v>0</v>
      </c>
    </row>
    <row r="364" spans="1:7" ht="25.5" hidden="1" outlineLevel="1" x14ac:dyDescent="0.2">
      <c r="A364" s="15" t="s">
        <v>133</v>
      </c>
      <c r="B364" s="16" t="s">
        <v>634</v>
      </c>
      <c r="C364" s="235">
        <v>0</v>
      </c>
      <c r="D364" s="235">
        <v>0</v>
      </c>
      <c r="E364" s="235">
        <v>0</v>
      </c>
      <c r="F364" s="235"/>
      <c r="G364" s="268">
        <f t="shared" si="46"/>
        <v>0</v>
      </c>
    </row>
    <row r="365" spans="1:7" hidden="1" outlineLevel="1" x14ac:dyDescent="0.2">
      <c r="A365" s="15" t="s">
        <v>135</v>
      </c>
      <c r="B365" s="16" t="s">
        <v>635</v>
      </c>
      <c r="C365" s="235">
        <v>0</v>
      </c>
      <c r="D365" s="235">
        <v>0</v>
      </c>
      <c r="E365" s="235">
        <v>0</v>
      </c>
      <c r="F365" s="235"/>
      <c r="G365" s="268">
        <f t="shared" si="46"/>
        <v>0</v>
      </c>
    </row>
    <row r="366" spans="1:7" hidden="1" outlineLevel="1" x14ac:dyDescent="0.2">
      <c r="A366" s="15" t="s">
        <v>141</v>
      </c>
      <c r="B366" s="16" t="s">
        <v>636</v>
      </c>
      <c r="C366" s="235">
        <v>0</v>
      </c>
      <c r="D366" s="235">
        <v>0</v>
      </c>
      <c r="E366" s="235">
        <v>0</v>
      </c>
      <c r="F366" s="235"/>
      <c r="G366" s="268">
        <f t="shared" si="46"/>
        <v>0</v>
      </c>
    </row>
    <row r="367" spans="1:7" ht="25.5" hidden="1" outlineLevel="1" x14ac:dyDescent="0.2">
      <c r="A367" s="15" t="s">
        <v>143</v>
      </c>
      <c r="B367" s="16" t="s">
        <v>637</v>
      </c>
      <c r="C367" s="235">
        <v>0</v>
      </c>
      <c r="D367" s="235">
        <v>0</v>
      </c>
      <c r="E367" s="235">
        <v>0</v>
      </c>
      <c r="F367" s="235"/>
      <c r="G367" s="268">
        <f t="shared" si="46"/>
        <v>0</v>
      </c>
    </row>
    <row r="368" spans="1:7" hidden="1" outlineLevel="1" x14ac:dyDescent="0.2">
      <c r="A368" s="15" t="s">
        <v>145</v>
      </c>
      <c r="B368" s="16" t="s">
        <v>638</v>
      </c>
      <c r="C368" s="235">
        <v>0</v>
      </c>
      <c r="D368" s="235">
        <v>0</v>
      </c>
      <c r="E368" s="235">
        <v>0</v>
      </c>
      <c r="F368" s="235"/>
      <c r="G368" s="268">
        <f t="shared" si="46"/>
        <v>0</v>
      </c>
    </row>
    <row r="369" spans="1:7" hidden="1" outlineLevel="1" x14ac:dyDescent="0.2">
      <c r="A369" s="15" t="s">
        <v>147</v>
      </c>
      <c r="B369" s="16" t="s">
        <v>639</v>
      </c>
      <c r="C369" s="235">
        <v>0</v>
      </c>
      <c r="D369" s="235">
        <v>0</v>
      </c>
      <c r="E369" s="235">
        <v>0</v>
      </c>
      <c r="F369" s="235"/>
      <c r="G369" s="268">
        <f t="shared" si="46"/>
        <v>0</v>
      </c>
    </row>
    <row r="370" spans="1:7" hidden="1" outlineLevel="1" x14ac:dyDescent="0.2">
      <c r="A370" s="15" t="s">
        <v>149</v>
      </c>
      <c r="B370" s="16" t="s">
        <v>640</v>
      </c>
      <c r="C370" s="235">
        <v>0</v>
      </c>
      <c r="D370" s="235">
        <v>0</v>
      </c>
      <c r="E370" s="235">
        <v>0</v>
      </c>
      <c r="F370" s="235"/>
      <c r="G370" s="268">
        <f t="shared" si="46"/>
        <v>0</v>
      </c>
    </row>
    <row r="371" spans="1:7" hidden="1" outlineLevel="1" x14ac:dyDescent="0.2">
      <c r="A371" s="15" t="s">
        <v>151</v>
      </c>
      <c r="B371" s="16" t="s">
        <v>641</v>
      </c>
      <c r="C371" s="235">
        <v>0</v>
      </c>
      <c r="D371" s="235">
        <v>0</v>
      </c>
      <c r="E371" s="235">
        <v>0</v>
      </c>
      <c r="F371" s="235"/>
      <c r="G371" s="268">
        <f t="shared" si="46"/>
        <v>0</v>
      </c>
    </row>
    <row r="372" spans="1:7" hidden="1" outlineLevel="1" x14ac:dyDescent="0.2">
      <c r="A372" s="15" t="s">
        <v>153</v>
      </c>
      <c r="B372" s="16" t="s">
        <v>642</v>
      </c>
      <c r="C372" s="235">
        <v>0</v>
      </c>
      <c r="D372" s="235">
        <v>0</v>
      </c>
      <c r="E372" s="235">
        <v>0</v>
      </c>
      <c r="F372" s="235"/>
      <c r="G372" s="268">
        <f t="shared" si="46"/>
        <v>0</v>
      </c>
    </row>
    <row r="373" spans="1:7" hidden="1" outlineLevel="1" x14ac:dyDescent="0.2">
      <c r="A373" s="15" t="s">
        <v>155</v>
      </c>
      <c r="B373" s="16" t="s">
        <v>643</v>
      </c>
      <c r="C373" s="235">
        <v>0</v>
      </c>
      <c r="D373" s="235">
        <v>0</v>
      </c>
      <c r="E373" s="235">
        <v>0</v>
      </c>
      <c r="F373" s="235"/>
      <c r="G373" s="268">
        <f t="shared" si="46"/>
        <v>0</v>
      </c>
    </row>
    <row r="374" spans="1:7" hidden="1" outlineLevel="1" x14ac:dyDescent="0.2">
      <c r="A374" s="15" t="s">
        <v>157</v>
      </c>
      <c r="B374" s="16" t="s">
        <v>644</v>
      </c>
      <c r="C374" s="235">
        <v>0</v>
      </c>
      <c r="D374" s="235">
        <v>0</v>
      </c>
      <c r="E374" s="235">
        <v>0</v>
      </c>
      <c r="F374" s="235"/>
      <c r="G374" s="268">
        <f t="shared" si="46"/>
        <v>0</v>
      </c>
    </row>
    <row r="375" spans="1:7" ht="25.5" hidden="1" outlineLevel="1" x14ac:dyDescent="0.2">
      <c r="A375" s="15" t="s">
        <v>159</v>
      </c>
      <c r="B375" s="16" t="s">
        <v>645</v>
      </c>
      <c r="C375" s="235">
        <v>0</v>
      </c>
      <c r="D375" s="235">
        <v>0</v>
      </c>
      <c r="E375" s="235">
        <v>0</v>
      </c>
      <c r="F375" s="235"/>
      <c r="G375" s="268">
        <f t="shared" si="46"/>
        <v>0</v>
      </c>
    </row>
    <row r="376" spans="1:7" hidden="1" outlineLevel="1" x14ac:dyDescent="0.2">
      <c r="A376" s="15" t="s">
        <v>161</v>
      </c>
      <c r="B376" s="16" t="s">
        <v>646</v>
      </c>
      <c r="C376" s="235">
        <v>0</v>
      </c>
      <c r="D376" s="235">
        <v>0</v>
      </c>
      <c r="E376" s="235">
        <v>0</v>
      </c>
      <c r="F376" s="235"/>
      <c r="G376" s="268">
        <f t="shared" si="46"/>
        <v>0</v>
      </c>
    </row>
    <row r="377" spans="1:7" hidden="1" outlineLevel="1" x14ac:dyDescent="0.2">
      <c r="A377" s="15" t="s">
        <v>165</v>
      </c>
      <c r="B377" s="16" t="s">
        <v>647</v>
      </c>
      <c r="C377" s="235">
        <v>0</v>
      </c>
      <c r="D377" s="235">
        <v>0</v>
      </c>
      <c r="E377" s="235">
        <v>0</v>
      </c>
      <c r="F377" s="235"/>
      <c r="G377" s="268">
        <f t="shared" si="46"/>
        <v>0</v>
      </c>
    </row>
    <row r="378" spans="1:7" ht="25.5" hidden="1" outlineLevel="1" x14ac:dyDescent="0.2">
      <c r="A378" s="15" t="s">
        <v>167</v>
      </c>
      <c r="B378" s="16" t="s">
        <v>648</v>
      </c>
      <c r="C378" s="235">
        <v>0</v>
      </c>
      <c r="D378" s="235">
        <v>0</v>
      </c>
      <c r="E378" s="235">
        <v>0</v>
      </c>
      <c r="F378" s="235"/>
      <c r="G378" s="268">
        <f t="shared" si="46"/>
        <v>0</v>
      </c>
    </row>
    <row r="379" spans="1:7" hidden="1" outlineLevel="1" x14ac:dyDescent="0.2">
      <c r="A379" s="15" t="s">
        <v>169</v>
      </c>
      <c r="B379" s="16" t="s">
        <v>649</v>
      </c>
      <c r="C379" s="235">
        <v>0</v>
      </c>
      <c r="D379" s="235">
        <v>0</v>
      </c>
      <c r="E379" s="235">
        <v>0</v>
      </c>
      <c r="F379" s="235"/>
      <c r="G379" s="268">
        <f t="shared" si="46"/>
        <v>0</v>
      </c>
    </row>
    <row r="380" spans="1:7" hidden="1" outlineLevel="1" x14ac:dyDescent="0.2">
      <c r="A380" s="15" t="s">
        <v>171</v>
      </c>
      <c r="B380" s="16" t="s">
        <v>650</v>
      </c>
      <c r="C380" s="235">
        <v>0</v>
      </c>
      <c r="D380" s="235">
        <v>0</v>
      </c>
      <c r="E380" s="235">
        <v>0</v>
      </c>
      <c r="F380" s="235"/>
      <c r="G380" s="268">
        <f t="shared" si="46"/>
        <v>0</v>
      </c>
    </row>
    <row r="381" spans="1:7" hidden="1" outlineLevel="1" x14ac:dyDescent="0.2">
      <c r="A381" s="15" t="s">
        <v>173</v>
      </c>
      <c r="B381" s="16" t="s">
        <v>651</v>
      </c>
      <c r="C381" s="235">
        <v>0</v>
      </c>
      <c r="D381" s="235">
        <v>0</v>
      </c>
      <c r="E381" s="235">
        <v>0</v>
      </c>
      <c r="F381" s="235"/>
      <c r="G381" s="268">
        <f t="shared" si="46"/>
        <v>0</v>
      </c>
    </row>
    <row r="382" spans="1:7" hidden="1" outlineLevel="1" x14ac:dyDescent="0.2">
      <c r="A382" s="15" t="s">
        <v>175</v>
      </c>
      <c r="B382" s="16" t="s">
        <v>652</v>
      </c>
      <c r="C382" s="235">
        <v>0</v>
      </c>
      <c r="D382" s="235">
        <v>0</v>
      </c>
      <c r="E382" s="235">
        <v>0</v>
      </c>
      <c r="F382" s="235"/>
      <c r="G382" s="268">
        <f t="shared" si="46"/>
        <v>0</v>
      </c>
    </row>
    <row r="383" spans="1:7" hidden="1" outlineLevel="1" x14ac:dyDescent="0.2">
      <c r="A383" s="15" t="s">
        <v>177</v>
      </c>
      <c r="B383" s="16" t="s">
        <v>653</v>
      </c>
      <c r="C383" s="235">
        <v>0</v>
      </c>
      <c r="D383" s="235">
        <v>0</v>
      </c>
      <c r="E383" s="235">
        <v>0</v>
      </c>
      <c r="F383" s="235"/>
      <c r="G383" s="268">
        <f t="shared" si="46"/>
        <v>0</v>
      </c>
    </row>
    <row r="384" spans="1:7" hidden="1" outlineLevel="1" x14ac:dyDescent="0.2">
      <c r="A384" s="15" t="s">
        <v>179</v>
      </c>
      <c r="B384" s="16" t="s">
        <v>654</v>
      </c>
      <c r="C384" s="235">
        <v>0</v>
      </c>
      <c r="D384" s="235">
        <v>0</v>
      </c>
      <c r="E384" s="235">
        <v>0</v>
      </c>
      <c r="F384" s="235"/>
      <c r="G384" s="268">
        <f t="shared" si="46"/>
        <v>0</v>
      </c>
    </row>
    <row r="385" spans="1:7" hidden="1" outlineLevel="1" x14ac:dyDescent="0.2">
      <c r="A385" s="15" t="s">
        <v>181</v>
      </c>
      <c r="B385" s="16" t="s">
        <v>655</v>
      </c>
      <c r="C385" s="235">
        <v>0</v>
      </c>
      <c r="D385" s="235">
        <v>0</v>
      </c>
      <c r="E385" s="235">
        <v>0</v>
      </c>
      <c r="F385" s="235"/>
      <c r="G385" s="268">
        <f t="shared" si="46"/>
        <v>0</v>
      </c>
    </row>
    <row r="386" spans="1:7" hidden="1" outlineLevel="1" x14ac:dyDescent="0.2">
      <c r="A386" s="15" t="s">
        <v>183</v>
      </c>
      <c r="B386" s="16" t="s">
        <v>656</v>
      </c>
      <c r="C386" s="235">
        <v>0</v>
      </c>
      <c r="D386" s="235">
        <v>0</v>
      </c>
      <c r="E386" s="235">
        <v>0</v>
      </c>
      <c r="F386" s="235"/>
      <c r="G386" s="268">
        <f t="shared" si="46"/>
        <v>0</v>
      </c>
    </row>
    <row r="387" spans="1:7" hidden="1" outlineLevel="1" x14ac:dyDescent="0.2">
      <c r="A387" s="15" t="s">
        <v>185</v>
      </c>
      <c r="B387" s="16" t="s">
        <v>657</v>
      </c>
      <c r="C387" s="235">
        <v>0</v>
      </c>
      <c r="D387" s="235">
        <v>0</v>
      </c>
      <c r="E387" s="235">
        <v>0</v>
      </c>
      <c r="F387" s="235"/>
      <c r="G387" s="268">
        <f t="shared" si="46"/>
        <v>0</v>
      </c>
    </row>
    <row r="388" spans="1:7" hidden="1" outlineLevel="1" x14ac:dyDescent="0.2">
      <c r="A388" s="15" t="s">
        <v>187</v>
      </c>
      <c r="B388" s="16" t="s">
        <v>658</v>
      </c>
      <c r="C388" s="235">
        <v>0</v>
      </c>
      <c r="D388" s="235">
        <v>0</v>
      </c>
      <c r="E388" s="235">
        <v>0</v>
      </c>
      <c r="F388" s="235"/>
      <c r="G388" s="268">
        <f t="shared" si="46"/>
        <v>0</v>
      </c>
    </row>
    <row r="389" spans="1:7" ht="25.5" hidden="1" outlineLevel="1" x14ac:dyDescent="0.2">
      <c r="A389" s="15" t="s">
        <v>189</v>
      </c>
      <c r="B389" s="16" t="s">
        <v>659</v>
      </c>
      <c r="C389" s="235">
        <v>0</v>
      </c>
      <c r="D389" s="235">
        <v>0</v>
      </c>
      <c r="E389" s="235">
        <v>0</v>
      </c>
      <c r="F389" s="235"/>
      <c r="G389" s="268">
        <f t="shared" si="46"/>
        <v>0</v>
      </c>
    </row>
    <row r="390" spans="1:7" hidden="1" outlineLevel="1" x14ac:dyDescent="0.2">
      <c r="A390" s="15" t="s">
        <v>191</v>
      </c>
      <c r="B390" s="16" t="s">
        <v>660</v>
      </c>
      <c r="C390" s="235">
        <v>0</v>
      </c>
      <c r="D390" s="235">
        <v>0</v>
      </c>
      <c r="E390" s="235">
        <v>0</v>
      </c>
      <c r="F390" s="235"/>
      <c r="G390" s="268">
        <f t="shared" si="46"/>
        <v>0</v>
      </c>
    </row>
    <row r="391" spans="1:7" hidden="1" outlineLevel="1" x14ac:dyDescent="0.2">
      <c r="A391" s="15" t="s">
        <v>193</v>
      </c>
      <c r="B391" s="16" t="s">
        <v>661</v>
      </c>
      <c r="C391" s="235">
        <v>0</v>
      </c>
      <c r="D391" s="235">
        <v>0</v>
      </c>
      <c r="E391" s="235">
        <v>0</v>
      </c>
      <c r="F391" s="235"/>
      <c r="G391" s="268">
        <f t="shared" ref="G391:G454" si="47">F391-C391</f>
        <v>0</v>
      </c>
    </row>
    <row r="392" spans="1:7" hidden="1" outlineLevel="1" x14ac:dyDescent="0.2">
      <c r="A392" s="15" t="s">
        <v>195</v>
      </c>
      <c r="B392" s="16" t="s">
        <v>662</v>
      </c>
      <c r="C392" s="235">
        <v>0</v>
      </c>
      <c r="D392" s="235">
        <v>0</v>
      </c>
      <c r="E392" s="235">
        <v>0</v>
      </c>
      <c r="F392" s="235"/>
      <c r="G392" s="268">
        <f t="shared" si="47"/>
        <v>0</v>
      </c>
    </row>
    <row r="393" spans="1:7" hidden="1" outlineLevel="1" x14ac:dyDescent="0.2">
      <c r="A393" s="15" t="s">
        <v>197</v>
      </c>
      <c r="B393" s="16" t="s">
        <v>663</v>
      </c>
      <c r="C393" s="235">
        <v>0</v>
      </c>
      <c r="D393" s="235">
        <v>0</v>
      </c>
      <c r="E393" s="235">
        <v>0</v>
      </c>
      <c r="F393" s="235"/>
      <c r="G393" s="268">
        <f t="shared" si="47"/>
        <v>0</v>
      </c>
    </row>
    <row r="394" spans="1:7" hidden="1" outlineLevel="1" x14ac:dyDescent="0.2">
      <c r="A394" s="15" t="s">
        <v>199</v>
      </c>
      <c r="B394" s="16" t="s">
        <v>664</v>
      </c>
      <c r="C394" s="235">
        <v>0</v>
      </c>
      <c r="D394" s="235">
        <v>0</v>
      </c>
      <c r="E394" s="235">
        <v>0</v>
      </c>
      <c r="F394" s="235"/>
      <c r="G394" s="268">
        <f t="shared" si="47"/>
        <v>0</v>
      </c>
    </row>
    <row r="395" spans="1:7" hidden="1" outlineLevel="1" x14ac:dyDescent="0.2">
      <c r="A395" s="15" t="s">
        <v>201</v>
      </c>
      <c r="B395" s="16" t="s">
        <v>665</v>
      </c>
      <c r="C395" s="235">
        <v>0</v>
      </c>
      <c r="D395" s="235">
        <v>0</v>
      </c>
      <c r="E395" s="235">
        <v>0</v>
      </c>
      <c r="F395" s="235"/>
      <c r="G395" s="268">
        <f t="shared" si="47"/>
        <v>0</v>
      </c>
    </row>
    <row r="396" spans="1:7" hidden="1" outlineLevel="1" x14ac:dyDescent="0.2">
      <c r="A396" s="15" t="s">
        <v>203</v>
      </c>
      <c r="B396" s="16" t="s">
        <v>666</v>
      </c>
      <c r="C396" s="235">
        <v>0</v>
      </c>
      <c r="D396" s="235">
        <v>0</v>
      </c>
      <c r="E396" s="235">
        <v>0</v>
      </c>
      <c r="F396" s="235"/>
      <c r="G396" s="268">
        <f t="shared" si="47"/>
        <v>0</v>
      </c>
    </row>
    <row r="397" spans="1:7" s="274" customFormat="1" ht="22.5" hidden="1" customHeight="1" x14ac:dyDescent="0.2">
      <c r="A397" s="33" t="s">
        <v>205</v>
      </c>
      <c r="B397" s="34" t="s">
        <v>667</v>
      </c>
      <c r="C397" s="235">
        <v>0</v>
      </c>
      <c r="D397" s="235">
        <v>0</v>
      </c>
      <c r="E397" s="235">
        <v>0</v>
      </c>
      <c r="F397" s="235"/>
      <c r="G397" s="268">
        <f t="shared" si="47"/>
        <v>0</v>
      </c>
    </row>
    <row r="398" spans="1:7" hidden="1" outlineLevel="1" x14ac:dyDescent="0.2">
      <c r="A398" s="15" t="s">
        <v>207</v>
      </c>
      <c r="B398" s="16" t="s">
        <v>668</v>
      </c>
      <c r="C398" s="235">
        <v>0</v>
      </c>
      <c r="D398" s="235">
        <v>0</v>
      </c>
      <c r="E398" s="235">
        <v>0</v>
      </c>
      <c r="F398" s="235"/>
      <c r="G398" s="268">
        <f t="shared" si="47"/>
        <v>0</v>
      </c>
    </row>
    <row r="399" spans="1:7" hidden="1" outlineLevel="1" x14ac:dyDescent="0.2">
      <c r="A399" s="15" t="s">
        <v>209</v>
      </c>
      <c r="B399" s="16" t="s">
        <v>669</v>
      </c>
      <c r="C399" s="235">
        <v>0</v>
      </c>
      <c r="D399" s="235">
        <v>0</v>
      </c>
      <c r="E399" s="235">
        <v>0</v>
      </c>
      <c r="F399" s="235"/>
      <c r="G399" s="268">
        <f t="shared" si="47"/>
        <v>0</v>
      </c>
    </row>
    <row r="400" spans="1:7" ht="25.5" hidden="1" outlineLevel="1" x14ac:dyDescent="0.2">
      <c r="A400" s="15" t="s">
        <v>211</v>
      </c>
      <c r="B400" s="16" t="s">
        <v>670</v>
      </c>
      <c r="C400" s="235">
        <v>0</v>
      </c>
      <c r="D400" s="235">
        <v>0</v>
      </c>
      <c r="E400" s="235">
        <v>0</v>
      </c>
      <c r="F400" s="235"/>
      <c r="G400" s="268">
        <f t="shared" si="47"/>
        <v>0</v>
      </c>
    </row>
    <row r="401" spans="1:7" hidden="1" outlineLevel="1" x14ac:dyDescent="0.2">
      <c r="A401" s="15" t="s">
        <v>213</v>
      </c>
      <c r="B401" s="16" t="s">
        <v>671</v>
      </c>
      <c r="C401" s="235">
        <v>0</v>
      </c>
      <c r="D401" s="235">
        <v>0</v>
      </c>
      <c r="E401" s="235">
        <v>0</v>
      </c>
      <c r="F401" s="235"/>
      <c r="G401" s="268">
        <f t="shared" si="47"/>
        <v>0</v>
      </c>
    </row>
    <row r="402" spans="1:7" hidden="1" outlineLevel="1" x14ac:dyDescent="0.2">
      <c r="A402" s="15" t="s">
        <v>215</v>
      </c>
      <c r="B402" s="16" t="s">
        <v>672</v>
      </c>
      <c r="C402" s="235">
        <v>0</v>
      </c>
      <c r="D402" s="235">
        <v>0</v>
      </c>
      <c r="E402" s="235">
        <v>0</v>
      </c>
      <c r="F402" s="235"/>
      <c r="G402" s="268">
        <f t="shared" si="47"/>
        <v>0</v>
      </c>
    </row>
    <row r="403" spans="1:7" hidden="1" outlineLevel="1" x14ac:dyDescent="0.2">
      <c r="A403" s="15" t="s">
        <v>217</v>
      </c>
      <c r="B403" s="16" t="s">
        <v>673</v>
      </c>
      <c r="C403" s="235">
        <v>0</v>
      </c>
      <c r="D403" s="235">
        <v>0</v>
      </c>
      <c r="E403" s="235">
        <v>0</v>
      </c>
      <c r="F403" s="235"/>
      <c r="G403" s="268">
        <f t="shared" si="47"/>
        <v>0</v>
      </c>
    </row>
    <row r="404" spans="1:7" hidden="1" outlineLevel="1" x14ac:dyDescent="0.2">
      <c r="A404" s="15" t="s">
        <v>219</v>
      </c>
      <c r="B404" s="16" t="s">
        <v>674</v>
      </c>
      <c r="C404" s="235">
        <v>0</v>
      </c>
      <c r="D404" s="235">
        <v>0</v>
      </c>
      <c r="E404" s="235">
        <v>0</v>
      </c>
      <c r="F404" s="235"/>
      <c r="G404" s="268">
        <f t="shared" si="47"/>
        <v>0</v>
      </c>
    </row>
    <row r="405" spans="1:7" hidden="1" outlineLevel="1" x14ac:dyDescent="0.2">
      <c r="A405" s="15" t="s">
        <v>221</v>
      </c>
      <c r="B405" s="16" t="s">
        <v>675</v>
      </c>
      <c r="C405" s="235">
        <v>0</v>
      </c>
      <c r="D405" s="235">
        <v>0</v>
      </c>
      <c r="E405" s="235">
        <v>0</v>
      </c>
      <c r="F405" s="235"/>
      <c r="G405" s="268">
        <f t="shared" si="47"/>
        <v>0</v>
      </c>
    </row>
    <row r="406" spans="1:7" hidden="1" outlineLevel="1" x14ac:dyDescent="0.2">
      <c r="A406" s="15" t="s">
        <v>223</v>
      </c>
      <c r="B406" s="16" t="s">
        <v>676</v>
      </c>
      <c r="C406" s="235">
        <v>0</v>
      </c>
      <c r="D406" s="235">
        <v>0</v>
      </c>
      <c r="E406" s="235">
        <v>0</v>
      </c>
      <c r="F406" s="235"/>
      <c r="G406" s="268">
        <f t="shared" si="47"/>
        <v>0</v>
      </c>
    </row>
    <row r="407" spans="1:7" hidden="1" outlineLevel="1" x14ac:dyDescent="0.2">
      <c r="A407" s="15" t="s">
        <v>225</v>
      </c>
      <c r="B407" s="16" t="s">
        <v>677</v>
      </c>
      <c r="C407" s="235">
        <v>0</v>
      </c>
      <c r="D407" s="235">
        <v>0</v>
      </c>
      <c r="E407" s="235">
        <v>0</v>
      </c>
      <c r="F407" s="235"/>
      <c r="G407" s="268">
        <f t="shared" si="47"/>
        <v>0</v>
      </c>
    </row>
    <row r="408" spans="1:7" hidden="1" outlineLevel="1" x14ac:dyDescent="0.2">
      <c r="A408" s="15" t="s">
        <v>227</v>
      </c>
      <c r="B408" s="16" t="s">
        <v>678</v>
      </c>
      <c r="C408" s="235">
        <v>0</v>
      </c>
      <c r="D408" s="235">
        <v>0</v>
      </c>
      <c r="E408" s="235">
        <v>0</v>
      </c>
      <c r="F408" s="235"/>
      <c r="G408" s="268">
        <f t="shared" si="47"/>
        <v>0</v>
      </c>
    </row>
    <row r="409" spans="1:7" hidden="1" outlineLevel="1" x14ac:dyDescent="0.2">
      <c r="A409" s="15" t="s">
        <v>229</v>
      </c>
      <c r="B409" s="16" t="s">
        <v>679</v>
      </c>
      <c r="C409" s="235">
        <v>0</v>
      </c>
      <c r="D409" s="235">
        <v>0</v>
      </c>
      <c r="E409" s="235">
        <v>0</v>
      </c>
      <c r="F409" s="235"/>
      <c r="G409" s="268">
        <f t="shared" si="47"/>
        <v>0</v>
      </c>
    </row>
    <row r="410" spans="1:7" hidden="1" outlineLevel="1" x14ac:dyDescent="0.2">
      <c r="A410" s="15" t="s">
        <v>231</v>
      </c>
      <c r="B410" s="16" t="s">
        <v>680</v>
      </c>
      <c r="C410" s="235">
        <v>0</v>
      </c>
      <c r="D410" s="235">
        <v>0</v>
      </c>
      <c r="E410" s="235">
        <v>0</v>
      </c>
      <c r="F410" s="235"/>
      <c r="G410" s="268">
        <f t="shared" si="47"/>
        <v>0</v>
      </c>
    </row>
    <row r="411" spans="1:7" ht="12.75" hidden="1" customHeight="1" outlineLevel="1" x14ac:dyDescent="0.2">
      <c r="A411" s="18" t="s">
        <v>233</v>
      </c>
      <c r="B411" s="19" t="s">
        <v>681</v>
      </c>
      <c r="C411" s="235">
        <v>0</v>
      </c>
      <c r="D411" s="235">
        <v>0</v>
      </c>
      <c r="E411" s="235">
        <v>0</v>
      </c>
      <c r="F411" s="235"/>
      <c r="G411" s="268">
        <f t="shared" si="47"/>
        <v>0</v>
      </c>
    </row>
    <row r="412" spans="1:7" s="275" customFormat="1" ht="12.75" hidden="1" customHeight="1" outlineLevel="1" x14ac:dyDescent="0.2">
      <c r="A412" s="18" t="s">
        <v>235</v>
      </c>
      <c r="B412" s="19" t="s">
        <v>682</v>
      </c>
      <c r="C412" s="235">
        <v>0</v>
      </c>
      <c r="D412" s="235">
        <v>0</v>
      </c>
      <c r="E412" s="235">
        <v>0</v>
      </c>
      <c r="F412" s="235"/>
      <c r="G412" s="268">
        <f t="shared" si="47"/>
        <v>0</v>
      </c>
    </row>
    <row r="413" spans="1:7" hidden="1" outlineLevel="1" x14ac:dyDescent="0.2">
      <c r="A413" s="15" t="s">
        <v>237</v>
      </c>
      <c r="B413" s="16" t="s">
        <v>683</v>
      </c>
      <c r="C413" s="235">
        <v>0</v>
      </c>
      <c r="D413" s="235">
        <v>0</v>
      </c>
      <c r="E413" s="235">
        <v>0</v>
      </c>
      <c r="F413" s="235"/>
      <c r="G413" s="268">
        <f t="shared" si="47"/>
        <v>0</v>
      </c>
    </row>
    <row r="414" spans="1:7" ht="25.5" hidden="1" outlineLevel="1" x14ac:dyDescent="0.2">
      <c r="A414" s="15" t="s">
        <v>239</v>
      </c>
      <c r="B414" s="16" t="s">
        <v>684</v>
      </c>
      <c r="C414" s="235">
        <v>0</v>
      </c>
      <c r="D414" s="235">
        <v>0</v>
      </c>
      <c r="E414" s="235">
        <v>0</v>
      </c>
      <c r="F414" s="235"/>
      <c r="G414" s="268">
        <f t="shared" si="47"/>
        <v>0</v>
      </c>
    </row>
    <row r="415" spans="1:7" hidden="1" outlineLevel="1" x14ac:dyDescent="0.2">
      <c r="A415" s="15" t="s">
        <v>241</v>
      </c>
      <c r="B415" s="16" t="s">
        <v>685</v>
      </c>
      <c r="C415" s="235">
        <v>0</v>
      </c>
      <c r="D415" s="235">
        <v>0</v>
      </c>
      <c r="E415" s="235">
        <v>0</v>
      </c>
      <c r="F415" s="235"/>
      <c r="G415" s="268">
        <f t="shared" si="47"/>
        <v>0</v>
      </c>
    </row>
    <row r="416" spans="1:7" hidden="1" outlineLevel="1" x14ac:dyDescent="0.2">
      <c r="A416" s="15" t="s">
        <v>243</v>
      </c>
      <c r="B416" s="16" t="s">
        <v>686</v>
      </c>
      <c r="C416" s="235">
        <v>0</v>
      </c>
      <c r="D416" s="235">
        <v>0</v>
      </c>
      <c r="E416" s="235">
        <v>0</v>
      </c>
      <c r="F416" s="235"/>
      <c r="G416" s="268">
        <f t="shared" si="47"/>
        <v>0</v>
      </c>
    </row>
    <row r="417" spans="1:7" hidden="1" outlineLevel="1" x14ac:dyDescent="0.2">
      <c r="A417" s="15" t="s">
        <v>245</v>
      </c>
      <c r="B417" s="16" t="s">
        <v>687</v>
      </c>
      <c r="C417" s="235">
        <v>0</v>
      </c>
      <c r="D417" s="235">
        <v>0</v>
      </c>
      <c r="E417" s="235">
        <v>0</v>
      </c>
      <c r="F417" s="235"/>
      <c r="G417" s="268">
        <f t="shared" si="47"/>
        <v>0</v>
      </c>
    </row>
    <row r="418" spans="1:7" hidden="1" outlineLevel="1" x14ac:dyDescent="0.2">
      <c r="A418" s="15" t="s">
        <v>247</v>
      </c>
      <c r="B418" s="16" t="s">
        <v>688</v>
      </c>
      <c r="C418" s="235">
        <v>0</v>
      </c>
      <c r="D418" s="235">
        <v>0</v>
      </c>
      <c r="E418" s="235">
        <v>0</v>
      </c>
      <c r="F418" s="235"/>
      <c r="G418" s="268">
        <f t="shared" si="47"/>
        <v>0</v>
      </c>
    </row>
    <row r="419" spans="1:7" hidden="1" outlineLevel="1" x14ac:dyDescent="0.2">
      <c r="A419" s="15" t="s">
        <v>249</v>
      </c>
      <c r="B419" s="16" t="s">
        <v>689</v>
      </c>
      <c r="C419" s="235">
        <v>0</v>
      </c>
      <c r="D419" s="235">
        <v>0</v>
      </c>
      <c r="E419" s="235">
        <v>0</v>
      </c>
      <c r="F419" s="235"/>
      <c r="G419" s="268">
        <f t="shared" si="47"/>
        <v>0</v>
      </c>
    </row>
    <row r="420" spans="1:7" hidden="1" outlineLevel="1" x14ac:dyDescent="0.2">
      <c r="A420" s="15" t="s">
        <v>251</v>
      </c>
      <c r="B420" s="16" t="s">
        <v>690</v>
      </c>
      <c r="C420" s="235">
        <v>0</v>
      </c>
      <c r="D420" s="235">
        <v>0</v>
      </c>
      <c r="E420" s="235">
        <v>0</v>
      </c>
      <c r="F420" s="235"/>
      <c r="G420" s="268">
        <f t="shared" si="47"/>
        <v>0</v>
      </c>
    </row>
    <row r="421" spans="1:7" hidden="1" outlineLevel="1" x14ac:dyDescent="0.2">
      <c r="A421" s="15" t="s">
        <v>253</v>
      </c>
      <c r="B421" s="16" t="s">
        <v>691</v>
      </c>
      <c r="C421" s="235">
        <v>0</v>
      </c>
      <c r="D421" s="235">
        <v>0</v>
      </c>
      <c r="E421" s="235">
        <v>0</v>
      </c>
      <c r="F421" s="235"/>
      <c r="G421" s="268">
        <f t="shared" si="47"/>
        <v>0</v>
      </c>
    </row>
    <row r="422" spans="1:7" s="275" customFormat="1" ht="12.75" hidden="1" customHeight="1" outlineLevel="1" x14ac:dyDescent="0.2">
      <c r="A422" s="18" t="s">
        <v>255</v>
      </c>
      <c r="B422" s="19" t="s">
        <v>692</v>
      </c>
      <c r="C422" s="235">
        <v>0</v>
      </c>
      <c r="D422" s="235">
        <v>0</v>
      </c>
      <c r="E422" s="235">
        <v>0</v>
      </c>
      <c r="F422" s="235"/>
      <c r="G422" s="268">
        <f t="shared" si="47"/>
        <v>0</v>
      </c>
    </row>
    <row r="423" spans="1:7" hidden="1" outlineLevel="1" x14ac:dyDescent="0.2">
      <c r="A423" s="15" t="s">
        <v>257</v>
      </c>
      <c r="B423" s="16" t="s">
        <v>693</v>
      </c>
      <c r="C423" s="235">
        <v>0</v>
      </c>
      <c r="D423" s="235">
        <v>0</v>
      </c>
      <c r="E423" s="235">
        <v>0</v>
      </c>
      <c r="F423" s="235"/>
      <c r="G423" s="268">
        <f t="shared" si="47"/>
        <v>0</v>
      </c>
    </row>
    <row r="424" spans="1:7" hidden="1" outlineLevel="1" x14ac:dyDescent="0.2">
      <c r="A424" s="15" t="s">
        <v>259</v>
      </c>
      <c r="B424" s="16" t="s">
        <v>694</v>
      </c>
      <c r="C424" s="235">
        <v>0</v>
      </c>
      <c r="D424" s="235">
        <v>0</v>
      </c>
      <c r="E424" s="235">
        <v>0</v>
      </c>
      <c r="F424" s="235"/>
      <c r="G424" s="268">
        <f t="shared" si="47"/>
        <v>0</v>
      </c>
    </row>
    <row r="425" spans="1:7" hidden="1" outlineLevel="1" x14ac:dyDescent="0.2">
      <c r="A425" s="15" t="s">
        <v>261</v>
      </c>
      <c r="B425" s="16" t="s">
        <v>695</v>
      </c>
      <c r="C425" s="235">
        <v>0</v>
      </c>
      <c r="D425" s="235">
        <v>0</v>
      </c>
      <c r="E425" s="235">
        <v>0</v>
      </c>
      <c r="F425" s="235"/>
      <c r="G425" s="268">
        <f t="shared" si="47"/>
        <v>0</v>
      </c>
    </row>
    <row r="426" spans="1:7" hidden="1" outlineLevel="1" x14ac:dyDescent="0.2">
      <c r="A426" s="15" t="s">
        <v>263</v>
      </c>
      <c r="B426" s="16" t="s">
        <v>696</v>
      </c>
      <c r="C426" s="235">
        <v>0</v>
      </c>
      <c r="D426" s="235">
        <v>0</v>
      </c>
      <c r="E426" s="235">
        <v>0</v>
      </c>
      <c r="F426" s="235"/>
      <c r="G426" s="268">
        <f t="shared" si="47"/>
        <v>0</v>
      </c>
    </row>
    <row r="427" spans="1:7" s="275" customFormat="1" ht="12.75" hidden="1" customHeight="1" outlineLevel="1" x14ac:dyDescent="0.2">
      <c r="A427" s="18" t="s">
        <v>265</v>
      </c>
      <c r="B427" s="19" t="s">
        <v>697</v>
      </c>
      <c r="C427" s="235">
        <v>0</v>
      </c>
      <c r="D427" s="235">
        <v>0</v>
      </c>
      <c r="E427" s="235">
        <v>0</v>
      </c>
      <c r="F427" s="235"/>
      <c r="G427" s="268">
        <f t="shared" si="47"/>
        <v>0</v>
      </c>
    </row>
    <row r="428" spans="1:7" hidden="1" outlineLevel="1" x14ac:dyDescent="0.2">
      <c r="A428" s="15" t="s">
        <v>267</v>
      </c>
      <c r="B428" s="16" t="s">
        <v>698</v>
      </c>
      <c r="C428" s="235">
        <v>0</v>
      </c>
      <c r="D428" s="235">
        <v>0</v>
      </c>
      <c r="E428" s="235">
        <v>0</v>
      </c>
      <c r="F428" s="235"/>
      <c r="G428" s="268">
        <f t="shared" si="47"/>
        <v>0</v>
      </c>
    </row>
    <row r="429" spans="1:7" hidden="1" outlineLevel="1" x14ac:dyDescent="0.2">
      <c r="A429" s="15" t="s">
        <v>269</v>
      </c>
      <c r="B429" s="16" t="s">
        <v>699</v>
      </c>
      <c r="C429" s="235">
        <v>0</v>
      </c>
      <c r="D429" s="235">
        <v>0</v>
      </c>
      <c r="E429" s="235">
        <v>0</v>
      </c>
      <c r="F429" s="235"/>
      <c r="G429" s="268">
        <f t="shared" si="47"/>
        <v>0</v>
      </c>
    </row>
    <row r="430" spans="1:7" hidden="1" outlineLevel="1" x14ac:dyDescent="0.2">
      <c r="A430" s="15" t="s">
        <v>271</v>
      </c>
      <c r="B430" s="16" t="s">
        <v>700</v>
      </c>
      <c r="C430" s="235">
        <v>0</v>
      </c>
      <c r="D430" s="235">
        <v>0</v>
      </c>
      <c r="E430" s="235">
        <v>0</v>
      </c>
      <c r="F430" s="235"/>
      <c r="G430" s="268">
        <f t="shared" si="47"/>
        <v>0</v>
      </c>
    </row>
    <row r="431" spans="1:7" hidden="1" outlineLevel="1" x14ac:dyDescent="0.2">
      <c r="A431" s="15" t="s">
        <v>273</v>
      </c>
      <c r="B431" s="16" t="s">
        <v>701</v>
      </c>
      <c r="C431" s="235">
        <v>0</v>
      </c>
      <c r="D431" s="235">
        <v>0</v>
      </c>
      <c r="E431" s="235">
        <v>0</v>
      </c>
      <c r="F431" s="235"/>
      <c r="G431" s="268">
        <f t="shared" si="47"/>
        <v>0</v>
      </c>
    </row>
    <row r="432" spans="1:7" hidden="1" outlineLevel="1" x14ac:dyDescent="0.2">
      <c r="A432" s="15" t="s">
        <v>275</v>
      </c>
      <c r="B432" s="16" t="s">
        <v>702</v>
      </c>
      <c r="C432" s="235">
        <v>0</v>
      </c>
      <c r="D432" s="235">
        <v>0</v>
      </c>
      <c r="E432" s="235">
        <v>0</v>
      </c>
      <c r="F432" s="235"/>
      <c r="G432" s="268">
        <f t="shared" si="47"/>
        <v>0</v>
      </c>
    </row>
    <row r="433" spans="1:7" hidden="1" outlineLevel="1" x14ac:dyDescent="0.2">
      <c r="A433" s="15" t="s">
        <v>277</v>
      </c>
      <c r="B433" s="16" t="s">
        <v>703</v>
      </c>
      <c r="C433" s="235">
        <v>0</v>
      </c>
      <c r="D433" s="235">
        <v>0</v>
      </c>
      <c r="E433" s="235">
        <v>0</v>
      </c>
      <c r="F433" s="235"/>
      <c r="G433" s="268">
        <f t="shared" si="47"/>
        <v>0</v>
      </c>
    </row>
    <row r="434" spans="1:7" hidden="1" outlineLevel="1" x14ac:dyDescent="0.2">
      <c r="A434" s="15" t="s">
        <v>279</v>
      </c>
      <c r="B434" s="16" t="s">
        <v>704</v>
      </c>
      <c r="C434" s="235">
        <v>0</v>
      </c>
      <c r="D434" s="235">
        <v>0</v>
      </c>
      <c r="E434" s="235">
        <v>0</v>
      </c>
      <c r="F434" s="235"/>
      <c r="G434" s="268">
        <f t="shared" si="47"/>
        <v>0</v>
      </c>
    </row>
    <row r="435" spans="1:7" ht="12.75" hidden="1" customHeight="1" outlineLevel="1" x14ac:dyDescent="0.2">
      <c r="A435" s="15" t="s">
        <v>281</v>
      </c>
      <c r="B435" s="16" t="s">
        <v>705</v>
      </c>
      <c r="C435" s="235">
        <v>0</v>
      </c>
      <c r="D435" s="235">
        <v>0</v>
      </c>
      <c r="E435" s="235">
        <v>0</v>
      </c>
      <c r="F435" s="235"/>
      <c r="G435" s="268">
        <f t="shared" si="47"/>
        <v>0</v>
      </c>
    </row>
    <row r="436" spans="1:7" hidden="1" outlineLevel="1" x14ac:dyDescent="0.2">
      <c r="A436" s="15" t="s">
        <v>283</v>
      </c>
      <c r="B436" s="16" t="s">
        <v>706</v>
      </c>
      <c r="C436" s="235">
        <v>0</v>
      </c>
      <c r="D436" s="235">
        <v>0</v>
      </c>
      <c r="E436" s="235">
        <v>0</v>
      </c>
      <c r="F436" s="235"/>
      <c r="G436" s="268">
        <f t="shared" si="47"/>
        <v>0</v>
      </c>
    </row>
    <row r="437" spans="1:7" hidden="1" outlineLevel="1" x14ac:dyDescent="0.2">
      <c r="A437" s="15" t="s">
        <v>285</v>
      </c>
      <c r="B437" s="16" t="s">
        <v>707</v>
      </c>
      <c r="C437" s="235">
        <v>0</v>
      </c>
      <c r="D437" s="235">
        <v>0</v>
      </c>
      <c r="E437" s="235">
        <v>0</v>
      </c>
      <c r="F437" s="235"/>
      <c r="G437" s="268">
        <f t="shared" si="47"/>
        <v>0</v>
      </c>
    </row>
    <row r="438" spans="1:7" hidden="1" outlineLevel="1" x14ac:dyDescent="0.2">
      <c r="A438" s="15" t="s">
        <v>287</v>
      </c>
      <c r="B438" s="16" t="s">
        <v>708</v>
      </c>
      <c r="C438" s="235">
        <v>0</v>
      </c>
      <c r="D438" s="235">
        <v>0</v>
      </c>
      <c r="E438" s="235">
        <v>0</v>
      </c>
      <c r="F438" s="235"/>
      <c r="G438" s="268">
        <f t="shared" si="47"/>
        <v>0</v>
      </c>
    </row>
    <row r="439" spans="1:7" hidden="1" outlineLevel="1" x14ac:dyDescent="0.2">
      <c r="A439" s="15" t="s">
        <v>289</v>
      </c>
      <c r="B439" s="16" t="s">
        <v>709</v>
      </c>
      <c r="C439" s="235">
        <v>0</v>
      </c>
      <c r="D439" s="235">
        <v>0</v>
      </c>
      <c r="E439" s="235">
        <v>0</v>
      </c>
      <c r="F439" s="235"/>
      <c r="G439" s="268">
        <f t="shared" si="47"/>
        <v>0</v>
      </c>
    </row>
    <row r="440" spans="1:7" hidden="1" outlineLevel="1" x14ac:dyDescent="0.2">
      <c r="A440" s="15" t="s">
        <v>291</v>
      </c>
      <c r="B440" s="16" t="s">
        <v>710</v>
      </c>
      <c r="C440" s="235">
        <v>0</v>
      </c>
      <c r="D440" s="235">
        <v>0</v>
      </c>
      <c r="E440" s="235">
        <v>0</v>
      </c>
      <c r="F440" s="235"/>
      <c r="G440" s="268">
        <f t="shared" si="47"/>
        <v>0</v>
      </c>
    </row>
    <row r="441" spans="1:7" hidden="1" outlineLevel="1" x14ac:dyDescent="0.2">
      <c r="A441" s="15" t="s">
        <v>293</v>
      </c>
      <c r="B441" s="16" t="s">
        <v>711</v>
      </c>
      <c r="C441" s="235">
        <v>0</v>
      </c>
      <c r="D441" s="235">
        <v>0</v>
      </c>
      <c r="E441" s="235">
        <v>0</v>
      </c>
      <c r="F441" s="235"/>
      <c r="G441" s="268">
        <f t="shared" si="47"/>
        <v>0</v>
      </c>
    </row>
    <row r="442" spans="1:7" hidden="1" outlineLevel="1" x14ac:dyDescent="0.2">
      <c r="A442" s="15" t="s">
        <v>295</v>
      </c>
      <c r="B442" s="16" t="s">
        <v>712</v>
      </c>
      <c r="C442" s="235">
        <v>0</v>
      </c>
      <c r="D442" s="235">
        <v>0</v>
      </c>
      <c r="E442" s="235">
        <v>0</v>
      </c>
      <c r="F442" s="235"/>
      <c r="G442" s="268">
        <f t="shared" si="47"/>
        <v>0</v>
      </c>
    </row>
    <row r="443" spans="1:7" hidden="1" outlineLevel="1" x14ac:dyDescent="0.2">
      <c r="A443" s="15" t="s">
        <v>297</v>
      </c>
      <c r="B443" s="16" t="s">
        <v>713</v>
      </c>
      <c r="C443" s="235">
        <v>0</v>
      </c>
      <c r="D443" s="235">
        <v>0</v>
      </c>
      <c r="E443" s="235">
        <v>0</v>
      </c>
      <c r="F443" s="235"/>
      <c r="G443" s="268">
        <f t="shared" si="47"/>
        <v>0</v>
      </c>
    </row>
    <row r="444" spans="1:7" hidden="1" outlineLevel="1" x14ac:dyDescent="0.2">
      <c r="A444" s="15" t="s">
        <v>299</v>
      </c>
      <c r="B444" s="16" t="s">
        <v>714</v>
      </c>
      <c r="C444" s="235">
        <v>0</v>
      </c>
      <c r="D444" s="235">
        <v>0</v>
      </c>
      <c r="E444" s="235">
        <v>0</v>
      </c>
      <c r="F444" s="235"/>
      <c r="G444" s="268">
        <f t="shared" si="47"/>
        <v>0</v>
      </c>
    </row>
    <row r="445" spans="1:7" hidden="1" outlineLevel="1" x14ac:dyDescent="0.2">
      <c r="A445" s="15" t="s">
        <v>301</v>
      </c>
      <c r="B445" s="16" t="s">
        <v>715</v>
      </c>
      <c r="C445" s="235">
        <v>0</v>
      </c>
      <c r="D445" s="235">
        <v>0</v>
      </c>
      <c r="E445" s="235">
        <v>0</v>
      </c>
      <c r="F445" s="235"/>
      <c r="G445" s="268">
        <f t="shared" si="47"/>
        <v>0</v>
      </c>
    </row>
    <row r="446" spans="1:7" ht="25.5" hidden="1" outlineLevel="1" x14ac:dyDescent="0.2">
      <c r="A446" s="15" t="s">
        <v>303</v>
      </c>
      <c r="B446" s="16" t="s">
        <v>716</v>
      </c>
      <c r="C446" s="235">
        <v>0</v>
      </c>
      <c r="D446" s="235">
        <v>0</v>
      </c>
      <c r="E446" s="235">
        <v>0</v>
      </c>
      <c r="F446" s="235"/>
      <c r="G446" s="268">
        <f t="shared" si="47"/>
        <v>0</v>
      </c>
    </row>
    <row r="447" spans="1:7" ht="25.5" hidden="1" outlineLevel="1" x14ac:dyDescent="0.2">
      <c r="A447" s="15" t="s">
        <v>305</v>
      </c>
      <c r="B447" s="16" t="s">
        <v>717</v>
      </c>
      <c r="C447" s="235">
        <v>0</v>
      </c>
      <c r="D447" s="235">
        <v>0</v>
      </c>
      <c r="E447" s="235">
        <v>0</v>
      </c>
      <c r="F447" s="235"/>
      <c r="G447" s="268">
        <f t="shared" si="47"/>
        <v>0</v>
      </c>
    </row>
    <row r="448" spans="1:7" hidden="1" outlineLevel="1" x14ac:dyDescent="0.2">
      <c r="A448" s="15" t="s">
        <v>307</v>
      </c>
      <c r="B448" s="16" t="s">
        <v>718</v>
      </c>
      <c r="C448" s="235">
        <v>0</v>
      </c>
      <c r="D448" s="235">
        <v>0</v>
      </c>
      <c r="E448" s="235">
        <v>0</v>
      </c>
      <c r="F448" s="235"/>
      <c r="G448" s="268">
        <f t="shared" si="47"/>
        <v>0</v>
      </c>
    </row>
    <row r="449" spans="1:7" ht="25.5" hidden="1" outlineLevel="1" x14ac:dyDescent="0.2">
      <c r="A449" s="15" t="s">
        <v>309</v>
      </c>
      <c r="B449" s="16" t="s">
        <v>719</v>
      </c>
      <c r="C449" s="235">
        <v>0</v>
      </c>
      <c r="D449" s="235">
        <v>0</v>
      </c>
      <c r="E449" s="235">
        <v>0</v>
      </c>
      <c r="F449" s="235"/>
      <c r="G449" s="268">
        <f t="shared" si="47"/>
        <v>0</v>
      </c>
    </row>
    <row r="450" spans="1:7" ht="25.5" hidden="1" outlineLevel="1" x14ac:dyDescent="0.2">
      <c r="A450" s="15" t="s">
        <v>311</v>
      </c>
      <c r="B450" s="16" t="s">
        <v>720</v>
      </c>
      <c r="C450" s="235">
        <v>0</v>
      </c>
      <c r="D450" s="235">
        <v>0</v>
      </c>
      <c r="E450" s="235">
        <v>0</v>
      </c>
      <c r="F450" s="235"/>
      <c r="G450" s="268">
        <f t="shared" si="47"/>
        <v>0</v>
      </c>
    </row>
    <row r="451" spans="1:7" hidden="1" outlineLevel="1" x14ac:dyDescent="0.2">
      <c r="A451" s="15" t="s">
        <v>313</v>
      </c>
      <c r="B451" s="16" t="s">
        <v>721</v>
      </c>
      <c r="C451" s="235">
        <v>0</v>
      </c>
      <c r="D451" s="235">
        <v>0</v>
      </c>
      <c r="E451" s="235">
        <v>0</v>
      </c>
      <c r="F451" s="235"/>
      <c r="G451" s="268">
        <f t="shared" si="47"/>
        <v>0</v>
      </c>
    </row>
    <row r="452" spans="1:7" hidden="1" outlineLevel="1" x14ac:dyDescent="0.2">
      <c r="A452" s="15" t="s">
        <v>315</v>
      </c>
      <c r="B452" s="16" t="s">
        <v>722</v>
      </c>
      <c r="C452" s="235">
        <v>0</v>
      </c>
      <c r="D452" s="235">
        <v>0</v>
      </c>
      <c r="E452" s="235">
        <v>0</v>
      </c>
      <c r="F452" s="235"/>
      <c r="G452" s="268">
        <f t="shared" si="47"/>
        <v>0</v>
      </c>
    </row>
    <row r="453" spans="1:7" hidden="1" outlineLevel="1" x14ac:dyDescent="0.2">
      <c r="A453" s="15" t="s">
        <v>317</v>
      </c>
      <c r="B453" s="16" t="s">
        <v>723</v>
      </c>
      <c r="C453" s="235">
        <v>0</v>
      </c>
      <c r="D453" s="235">
        <v>0</v>
      </c>
      <c r="E453" s="235">
        <v>0</v>
      </c>
      <c r="F453" s="235"/>
      <c r="G453" s="268">
        <f t="shared" si="47"/>
        <v>0</v>
      </c>
    </row>
    <row r="454" spans="1:7" hidden="1" outlineLevel="1" x14ac:dyDescent="0.2">
      <c r="A454" s="15" t="s">
        <v>319</v>
      </c>
      <c r="B454" s="16" t="s">
        <v>724</v>
      </c>
      <c r="C454" s="235">
        <v>0</v>
      </c>
      <c r="D454" s="235">
        <v>0</v>
      </c>
      <c r="E454" s="235">
        <v>0</v>
      </c>
      <c r="F454" s="235"/>
      <c r="G454" s="268">
        <f t="shared" si="47"/>
        <v>0</v>
      </c>
    </row>
    <row r="455" spans="1:7" hidden="1" outlineLevel="1" x14ac:dyDescent="0.2">
      <c r="A455" s="15" t="s">
        <v>321</v>
      </c>
      <c r="B455" s="16" t="s">
        <v>725</v>
      </c>
      <c r="C455" s="235">
        <v>0</v>
      </c>
      <c r="D455" s="235">
        <v>0</v>
      </c>
      <c r="E455" s="235">
        <v>0</v>
      </c>
      <c r="F455" s="235"/>
      <c r="G455" s="268">
        <f t="shared" ref="G455:G518" si="48">F455-C455</f>
        <v>0</v>
      </c>
    </row>
    <row r="456" spans="1:7" hidden="1" outlineLevel="1" x14ac:dyDescent="0.2">
      <c r="A456" s="15" t="s">
        <v>323</v>
      </c>
      <c r="B456" s="16" t="s">
        <v>726</v>
      </c>
      <c r="C456" s="235">
        <v>0</v>
      </c>
      <c r="D456" s="235">
        <v>0</v>
      </c>
      <c r="E456" s="235">
        <v>0</v>
      </c>
      <c r="F456" s="235"/>
      <c r="G456" s="268">
        <f t="shared" si="48"/>
        <v>0</v>
      </c>
    </row>
    <row r="457" spans="1:7" hidden="1" outlineLevel="1" x14ac:dyDescent="0.2">
      <c r="A457" s="15" t="s">
        <v>325</v>
      </c>
      <c r="B457" s="16" t="s">
        <v>727</v>
      </c>
      <c r="C457" s="235">
        <v>0</v>
      </c>
      <c r="D457" s="235">
        <v>0</v>
      </c>
      <c r="E457" s="235">
        <v>0</v>
      </c>
      <c r="F457" s="235"/>
      <c r="G457" s="268">
        <f t="shared" si="48"/>
        <v>0</v>
      </c>
    </row>
    <row r="458" spans="1:7" hidden="1" outlineLevel="1" x14ac:dyDescent="0.2">
      <c r="A458" s="15" t="s">
        <v>327</v>
      </c>
      <c r="B458" s="16" t="s">
        <v>728</v>
      </c>
      <c r="C458" s="235">
        <v>0</v>
      </c>
      <c r="D458" s="235">
        <v>0</v>
      </c>
      <c r="E458" s="235">
        <v>0</v>
      </c>
      <c r="F458" s="235"/>
      <c r="G458" s="268">
        <f t="shared" si="48"/>
        <v>0</v>
      </c>
    </row>
    <row r="459" spans="1:7" hidden="1" outlineLevel="1" x14ac:dyDescent="0.2">
      <c r="A459" s="15" t="s">
        <v>329</v>
      </c>
      <c r="B459" s="16" t="s">
        <v>729</v>
      </c>
      <c r="C459" s="235">
        <v>0</v>
      </c>
      <c r="D459" s="235">
        <v>0</v>
      </c>
      <c r="E459" s="235">
        <v>0</v>
      </c>
      <c r="F459" s="235"/>
      <c r="G459" s="268">
        <f t="shared" si="48"/>
        <v>0</v>
      </c>
    </row>
    <row r="460" spans="1:7" hidden="1" outlineLevel="1" x14ac:dyDescent="0.2">
      <c r="A460" s="15" t="s">
        <v>331</v>
      </c>
      <c r="B460" s="16" t="s">
        <v>730</v>
      </c>
      <c r="C460" s="235">
        <v>0</v>
      </c>
      <c r="D460" s="235">
        <v>0</v>
      </c>
      <c r="E460" s="235">
        <v>0</v>
      </c>
      <c r="F460" s="235"/>
      <c r="G460" s="268">
        <f t="shared" si="48"/>
        <v>0</v>
      </c>
    </row>
    <row r="461" spans="1:7" ht="12.75" hidden="1" customHeight="1" outlineLevel="1" x14ac:dyDescent="0.2">
      <c r="A461" s="15" t="s">
        <v>333</v>
      </c>
      <c r="B461" s="16" t="s">
        <v>731</v>
      </c>
      <c r="C461" s="235">
        <v>0</v>
      </c>
      <c r="D461" s="235">
        <v>0</v>
      </c>
      <c r="E461" s="235">
        <v>0</v>
      </c>
      <c r="F461" s="235"/>
      <c r="G461" s="268">
        <f t="shared" si="48"/>
        <v>0</v>
      </c>
    </row>
    <row r="462" spans="1:7" hidden="1" outlineLevel="1" x14ac:dyDescent="0.2">
      <c r="A462" s="15" t="s">
        <v>335</v>
      </c>
      <c r="B462" s="16" t="s">
        <v>732</v>
      </c>
      <c r="C462" s="235">
        <v>0</v>
      </c>
      <c r="D462" s="235">
        <v>0</v>
      </c>
      <c r="E462" s="235">
        <v>0</v>
      </c>
      <c r="F462" s="235"/>
      <c r="G462" s="268">
        <f t="shared" si="48"/>
        <v>0</v>
      </c>
    </row>
    <row r="463" spans="1:7" hidden="1" outlineLevel="1" x14ac:dyDescent="0.2">
      <c r="A463" s="15" t="s">
        <v>337</v>
      </c>
      <c r="B463" s="16" t="s">
        <v>733</v>
      </c>
      <c r="C463" s="235">
        <v>0</v>
      </c>
      <c r="D463" s="235">
        <v>0</v>
      </c>
      <c r="E463" s="235">
        <v>0</v>
      </c>
      <c r="F463" s="235"/>
      <c r="G463" s="268">
        <f t="shared" si="48"/>
        <v>0</v>
      </c>
    </row>
    <row r="464" spans="1:7" hidden="1" outlineLevel="1" x14ac:dyDescent="0.2">
      <c r="A464" s="15" t="s">
        <v>339</v>
      </c>
      <c r="B464" s="16" t="s">
        <v>734</v>
      </c>
      <c r="C464" s="235">
        <v>0</v>
      </c>
      <c r="D464" s="235">
        <v>0</v>
      </c>
      <c r="E464" s="235">
        <v>0</v>
      </c>
      <c r="F464" s="235"/>
      <c r="G464" s="268">
        <f t="shared" si="48"/>
        <v>0</v>
      </c>
    </row>
    <row r="465" spans="1:7" hidden="1" outlineLevel="1" x14ac:dyDescent="0.2">
      <c r="A465" s="15" t="s">
        <v>341</v>
      </c>
      <c r="B465" s="16" t="s">
        <v>735</v>
      </c>
      <c r="C465" s="235">
        <v>0</v>
      </c>
      <c r="D465" s="235">
        <v>0</v>
      </c>
      <c r="E465" s="235">
        <v>0</v>
      </c>
      <c r="F465" s="235"/>
      <c r="G465" s="268">
        <f t="shared" si="48"/>
        <v>0</v>
      </c>
    </row>
    <row r="466" spans="1:7" ht="12.75" hidden="1" customHeight="1" outlineLevel="1" x14ac:dyDescent="0.2">
      <c r="A466" s="15" t="s">
        <v>343</v>
      </c>
      <c r="B466" s="16" t="s">
        <v>736</v>
      </c>
      <c r="C466" s="235">
        <v>0</v>
      </c>
      <c r="D466" s="235">
        <v>0</v>
      </c>
      <c r="E466" s="235">
        <v>0</v>
      </c>
      <c r="F466" s="235"/>
      <c r="G466" s="268">
        <f t="shared" si="48"/>
        <v>0</v>
      </c>
    </row>
    <row r="467" spans="1:7" hidden="1" outlineLevel="1" x14ac:dyDescent="0.2">
      <c r="A467" s="15" t="s">
        <v>345</v>
      </c>
      <c r="B467" s="16" t="s">
        <v>737</v>
      </c>
      <c r="C467" s="235">
        <v>0</v>
      </c>
      <c r="D467" s="235">
        <v>0</v>
      </c>
      <c r="E467" s="235">
        <v>0</v>
      </c>
      <c r="F467" s="235"/>
      <c r="G467" s="268">
        <f t="shared" si="48"/>
        <v>0</v>
      </c>
    </row>
    <row r="468" spans="1:7" hidden="1" outlineLevel="1" x14ac:dyDescent="0.2">
      <c r="A468" s="15" t="s">
        <v>347</v>
      </c>
      <c r="B468" s="16" t="s">
        <v>738</v>
      </c>
      <c r="C468" s="235">
        <v>0</v>
      </c>
      <c r="D468" s="235">
        <v>0</v>
      </c>
      <c r="E468" s="235">
        <v>0</v>
      </c>
      <c r="F468" s="235"/>
      <c r="G468" s="268">
        <f t="shared" si="48"/>
        <v>0</v>
      </c>
    </row>
    <row r="469" spans="1:7" ht="25.5" hidden="1" outlineLevel="1" x14ac:dyDescent="0.2">
      <c r="A469" s="15" t="s">
        <v>349</v>
      </c>
      <c r="B469" s="16" t="s">
        <v>739</v>
      </c>
      <c r="C469" s="235">
        <v>0</v>
      </c>
      <c r="D469" s="235">
        <v>0</v>
      </c>
      <c r="E469" s="235">
        <v>0</v>
      </c>
      <c r="F469" s="235"/>
      <c r="G469" s="268">
        <f t="shared" si="48"/>
        <v>0</v>
      </c>
    </row>
    <row r="470" spans="1:7" hidden="1" outlineLevel="1" x14ac:dyDescent="0.2">
      <c r="A470" s="15" t="s">
        <v>351</v>
      </c>
      <c r="B470" s="16" t="s">
        <v>740</v>
      </c>
      <c r="C470" s="235">
        <v>0</v>
      </c>
      <c r="D470" s="235">
        <v>0</v>
      </c>
      <c r="E470" s="235">
        <v>0</v>
      </c>
      <c r="F470" s="235"/>
      <c r="G470" s="268">
        <f t="shared" si="48"/>
        <v>0</v>
      </c>
    </row>
    <row r="471" spans="1:7" hidden="1" outlineLevel="1" x14ac:dyDescent="0.2">
      <c r="A471" s="15" t="s">
        <v>353</v>
      </c>
      <c r="B471" s="16" t="s">
        <v>741</v>
      </c>
      <c r="C471" s="235">
        <v>0</v>
      </c>
      <c r="D471" s="235">
        <v>0</v>
      </c>
      <c r="E471" s="235">
        <v>0</v>
      </c>
      <c r="F471" s="235"/>
      <c r="G471" s="268">
        <f t="shared" si="48"/>
        <v>0</v>
      </c>
    </row>
    <row r="472" spans="1:7" hidden="1" outlineLevel="1" x14ac:dyDescent="0.2">
      <c r="A472" s="15" t="s">
        <v>355</v>
      </c>
      <c r="B472" s="16" t="s">
        <v>742</v>
      </c>
      <c r="C472" s="235">
        <v>0</v>
      </c>
      <c r="D472" s="235">
        <v>0</v>
      </c>
      <c r="E472" s="235">
        <v>0</v>
      </c>
      <c r="F472" s="235"/>
      <c r="G472" s="268">
        <f t="shared" si="48"/>
        <v>0</v>
      </c>
    </row>
    <row r="473" spans="1:7" hidden="1" outlineLevel="1" x14ac:dyDescent="0.2">
      <c r="A473" s="15" t="s">
        <v>357</v>
      </c>
      <c r="B473" s="16" t="s">
        <v>743</v>
      </c>
      <c r="C473" s="235">
        <v>0</v>
      </c>
      <c r="D473" s="235">
        <v>0</v>
      </c>
      <c r="E473" s="235">
        <v>0</v>
      </c>
      <c r="F473" s="235"/>
      <c r="G473" s="268">
        <f t="shared" si="48"/>
        <v>0</v>
      </c>
    </row>
    <row r="474" spans="1:7" hidden="1" outlineLevel="1" x14ac:dyDescent="0.2">
      <c r="A474" s="15" t="s">
        <v>359</v>
      </c>
      <c r="B474" s="16" t="s">
        <v>744</v>
      </c>
      <c r="C474" s="235">
        <v>0</v>
      </c>
      <c r="D474" s="235">
        <v>0</v>
      </c>
      <c r="E474" s="235">
        <v>0</v>
      </c>
      <c r="F474" s="235"/>
      <c r="G474" s="268">
        <f t="shared" si="48"/>
        <v>0</v>
      </c>
    </row>
    <row r="475" spans="1:7" hidden="1" outlineLevel="1" x14ac:dyDescent="0.2">
      <c r="A475" s="15" t="s">
        <v>361</v>
      </c>
      <c r="B475" s="16" t="s">
        <v>745</v>
      </c>
      <c r="C475" s="235">
        <v>0</v>
      </c>
      <c r="D475" s="235">
        <v>0</v>
      </c>
      <c r="E475" s="235">
        <v>0</v>
      </c>
      <c r="F475" s="235"/>
      <c r="G475" s="268">
        <f t="shared" si="48"/>
        <v>0</v>
      </c>
    </row>
    <row r="476" spans="1:7" hidden="1" outlineLevel="1" x14ac:dyDescent="0.2">
      <c r="A476" s="15" t="s">
        <v>363</v>
      </c>
      <c r="B476" s="16" t="s">
        <v>746</v>
      </c>
      <c r="C476" s="235">
        <v>0</v>
      </c>
      <c r="D476" s="235">
        <v>0</v>
      </c>
      <c r="E476" s="235">
        <v>0</v>
      </c>
      <c r="F476" s="235"/>
      <c r="G476" s="268">
        <f t="shared" si="48"/>
        <v>0</v>
      </c>
    </row>
    <row r="477" spans="1:7" hidden="1" outlineLevel="1" x14ac:dyDescent="0.2">
      <c r="A477" s="15" t="s">
        <v>365</v>
      </c>
      <c r="B477" s="16" t="s">
        <v>747</v>
      </c>
      <c r="C477" s="235">
        <v>0</v>
      </c>
      <c r="D477" s="235">
        <v>0</v>
      </c>
      <c r="E477" s="235">
        <v>0</v>
      </c>
      <c r="F477" s="235"/>
      <c r="G477" s="268">
        <f t="shared" si="48"/>
        <v>0</v>
      </c>
    </row>
    <row r="478" spans="1:7" hidden="1" outlineLevel="1" x14ac:dyDescent="0.2">
      <c r="A478" s="15" t="s">
        <v>367</v>
      </c>
      <c r="B478" s="16" t="s">
        <v>748</v>
      </c>
      <c r="C478" s="235">
        <v>0</v>
      </c>
      <c r="D478" s="235">
        <v>0</v>
      </c>
      <c r="E478" s="235">
        <v>0</v>
      </c>
      <c r="F478" s="235"/>
      <c r="G478" s="268">
        <f t="shared" si="48"/>
        <v>0</v>
      </c>
    </row>
    <row r="479" spans="1:7" hidden="1" outlineLevel="1" x14ac:dyDescent="0.2">
      <c r="A479" s="15" t="s">
        <v>369</v>
      </c>
      <c r="B479" s="16" t="s">
        <v>749</v>
      </c>
      <c r="C479" s="235">
        <v>0</v>
      </c>
      <c r="D479" s="235">
        <v>0</v>
      </c>
      <c r="E479" s="235">
        <v>0</v>
      </c>
      <c r="F479" s="235"/>
      <c r="G479" s="268">
        <f t="shared" si="48"/>
        <v>0</v>
      </c>
    </row>
    <row r="480" spans="1:7" hidden="1" outlineLevel="1" x14ac:dyDescent="0.2">
      <c r="A480" s="15" t="s">
        <v>371</v>
      </c>
      <c r="B480" s="16" t="s">
        <v>750</v>
      </c>
      <c r="C480" s="235">
        <v>0</v>
      </c>
      <c r="D480" s="235">
        <v>0</v>
      </c>
      <c r="E480" s="235">
        <v>0</v>
      </c>
      <c r="F480" s="235"/>
      <c r="G480" s="268">
        <f t="shared" si="48"/>
        <v>0</v>
      </c>
    </row>
    <row r="481" spans="1:7" hidden="1" outlineLevel="1" x14ac:dyDescent="0.2">
      <c r="A481" s="15" t="s">
        <v>373</v>
      </c>
      <c r="B481" s="16" t="s">
        <v>751</v>
      </c>
      <c r="C481" s="235">
        <v>0</v>
      </c>
      <c r="D481" s="235">
        <v>0</v>
      </c>
      <c r="E481" s="235">
        <v>0</v>
      </c>
      <c r="F481" s="235"/>
      <c r="G481" s="268">
        <f t="shared" si="48"/>
        <v>0</v>
      </c>
    </row>
    <row r="482" spans="1:7" hidden="1" outlineLevel="1" x14ac:dyDescent="0.2">
      <c r="A482" s="15" t="s">
        <v>375</v>
      </c>
      <c r="B482" s="16" t="s">
        <v>752</v>
      </c>
      <c r="C482" s="235">
        <v>0</v>
      </c>
      <c r="D482" s="235">
        <v>0</v>
      </c>
      <c r="E482" s="235">
        <v>0</v>
      </c>
      <c r="F482" s="235"/>
      <c r="G482" s="268">
        <f t="shared" si="48"/>
        <v>0</v>
      </c>
    </row>
    <row r="483" spans="1:7" ht="12.75" hidden="1" customHeight="1" outlineLevel="1" x14ac:dyDescent="0.2">
      <c r="A483" s="18" t="s">
        <v>377</v>
      </c>
      <c r="B483" s="19" t="s">
        <v>753</v>
      </c>
      <c r="C483" s="235">
        <v>0</v>
      </c>
      <c r="D483" s="235">
        <v>0</v>
      </c>
      <c r="E483" s="235">
        <v>0</v>
      </c>
      <c r="F483" s="235"/>
      <c r="G483" s="268">
        <f t="shared" si="48"/>
        <v>0</v>
      </c>
    </row>
    <row r="484" spans="1:7" s="275" customFormat="1" ht="12.75" hidden="1" customHeight="1" outlineLevel="1" x14ac:dyDescent="0.2">
      <c r="A484" s="18" t="s">
        <v>379</v>
      </c>
      <c r="B484" s="19" t="s">
        <v>754</v>
      </c>
      <c r="C484" s="235">
        <v>0</v>
      </c>
      <c r="D484" s="235">
        <v>0</v>
      </c>
      <c r="E484" s="235">
        <v>0</v>
      </c>
      <c r="F484" s="235"/>
      <c r="G484" s="268">
        <f t="shared" si="48"/>
        <v>0</v>
      </c>
    </row>
    <row r="485" spans="1:7" hidden="1" outlineLevel="1" x14ac:dyDescent="0.2">
      <c r="A485" s="15" t="s">
        <v>381</v>
      </c>
      <c r="B485" s="16" t="s">
        <v>755</v>
      </c>
      <c r="C485" s="235">
        <v>0</v>
      </c>
      <c r="D485" s="235">
        <v>0</v>
      </c>
      <c r="E485" s="235">
        <v>0</v>
      </c>
      <c r="F485" s="235"/>
      <c r="G485" s="268">
        <f t="shared" si="48"/>
        <v>0</v>
      </c>
    </row>
    <row r="486" spans="1:7" hidden="1" outlineLevel="1" x14ac:dyDescent="0.2">
      <c r="A486" s="15" t="s">
        <v>383</v>
      </c>
      <c r="B486" s="16" t="s">
        <v>756</v>
      </c>
      <c r="C486" s="235">
        <v>0</v>
      </c>
      <c r="D486" s="235">
        <v>0</v>
      </c>
      <c r="E486" s="235">
        <v>0</v>
      </c>
      <c r="F486" s="235"/>
      <c r="G486" s="268">
        <f t="shared" si="48"/>
        <v>0</v>
      </c>
    </row>
    <row r="487" spans="1:7" hidden="1" outlineLevel="1" x14ac:dyDescent="0.2">
      <c r="A487" s="15" t="s">
        <v>385</v>
      </c>
      <c r="B487" s="16" t="s">
        <v>757</v>
      </c>
      <c r="C487" s="235">
        <v>0</v>
      </c>
      <c r="D487" s="235">
        <v>0</v>
      </c>
      <c r="E487" s="235">
        <v>0</v>
      </c>
      <c r="F487" s="235"/>
      <c r="G487" s="268">
        <f t="shared" si="48"/>
        <v>0</v>
      </c>
    </row>
    <row r="488" spans="1:7" hidden="1" outlineLevel="1" x14ac:dyDescent="0.2">
      <c r="A488" s="15" t="s">
        <v>387</v>
      </c>
      <c r="B488" s="16" t="s">
        <v>758</v>
      </c>
      <c r="C488" s="235">
        <v>0</v>
      </c>
      <c r="D488" s="235">
        <v>0</v>
      </c>
      <c r="E488" s="235">
        <v>0</v>
      </c>
      <c r="F488" s="235"/>
      <c r="G488" s="268">
        <f t="shared" si="48"/>
        <v>0</v>
      </c>
    </row>
    <row r="489" spans="1:7" hidden="1" outlineLevel="1" x14ac:dyDescent="0.2">
      <c r="A489" s="15" t="s">
        <v>389</v>
      </c>
      <c r="B489" s="16" t="s">
        <v>759</v>
      </c>
      <c r="C489" s="235">
        <v>0</v>
      </c>
      <c r="D489" s="235">
        <v>0</v>
      </c>
      <c r="E489" s="235">
        <v>0</v>
      </c>
      <c r="F489" s="235"/>
      <c r="G489" s="268">
        <f t="shared" si="48"/>
        <v>0</v>
      </c>
    </row>
    <row r="490" spans="1:7" ht="25.5" hidden="1" outlineLevel="1" x14ac:dyDescent="0.2">
      <c r="A490" s="15" t="s">
        <v>391</v>
      </c>
      <c r="B490" s="16" t="s">
        <v>760</v>
      </c>
      <c r="C490" s="235">
        <v>0</v>
      </c>
      <c r="D490" s="235">
        <v>0</v>
      </c>
      <c r="E490" s="235">
        <v>0</v>
      </c>
      <c r="F490" s="235"/>
      <c r="G490" s="268">
        <f t="shared" si="48"/>
        <v>0</v>
      </c>
    </row>
    <row r="491" spans="1:7" hidden="1" outlineLevel="1" x14ac:dyDescent="0.2">
      <c r="A491" s="15" t="s">
        <v>393</v>
      </c>
      <c r="B491" s="16" t="s">
        <v>761</v>
      </c>
      <c r="C491" s="235">
        <v>0</v>
      </c>
      <c r="D491" s="235">
        <v>0</v>
      </c>
      <c r="E491" s="235">
        <v>0</v>
      </c>
      <c r="F491" s="235"/>
      <c r="G491" s="268">
        <f t="shared" si="48"/>
        <v>0</v>
      </c>
    </row>
    <row r="492" spans="1:7" hidden="1" outlineLevel="1" x14ac:dyDescent="0.2">
      <c r="A492" s="15" t="s">
        <v>395</v>
      </c>
      <c r="B492" s="16" t="s">
        <v>762</v>
      </c>
      <c r="C492" s="235">
        <v>0</v>
      </c>
      <c r="D492" s="235">
        <v>0</v>
      </c>
      <c r="E492" s="235">
        <v>0</v>
      </c>
      <c r="F492" s="235"/>
      <c r="G492" s="268">
        <f t="shared" si="48"/>
        <v>0</v>
      </c>
    </row>
    <row r="493" spans="1:7" hidden="1" outlineLevel="1" x14ac:dyDescent="0.2">
      <c r="A493" s="15" t="s">
        <v>397</v>
      </c>
      <c r="B493" s="16" t="s">
        <v>763</v>
      </c>
      <c r="C493" s="235">
        <v>0</v>
      </c>
      <c r="D493" s="235">
        <v>0</v>
      </c>
      <c r="E493" s="235">
        <v>0</v>
      </c>
      <c r="F493" s="235"/>
      <c r="G493" s="268">
        <f t="shared" si="48"/>
        <v>0</v>
      </c>
    </row>
    <row r="494" spans="1:7" hidden="1" outlineLevel="1" x14ac:dyDescent="0.2">
      <c r="A494" s="15" t="s">
        <v>399</v>
      </c>
      <c r="B494" s="16" t="s">
        <v>764</v>
      </c>
      <c r="C494" s="235">
        <v>0</v>
      </c>
      <c r="D494" s="235">
        <v>0</v>
      </c>
      <c r="E494" s="235">
        <v>0</v>
      </c>
      <c r="F494" s="235"/>
      <c r="G494" s="268">
        <f t="shared" si="48"/>
        <v>0</v>
      </c>
    </row>
    <row r="495" spans="1:7" ht="25.5" hidden="1" outlineLevel="1" x14ac:dyDescent="0.2">
      <c r="A495" s="15" t="s">
        <v>401</v>
      </c>
      <c r="B495" s="16" t="s">
        <v>765</v>
      </c>
      <c r="C495" s="235">
        <v>0</v>
      </c>
      <c r="D495" s="235">
        <v>0</v>
      </c>
      <c r="E495" s="235">
        <v>0</v>
      </c>
      <c r="F495" s="235"/>
      <c r="G495" s="268">
        <f t="shared" si="48"/>
        <v>0</v>
      </c>
    </row>
    <row r="496" spans="1:7" hidden="1" outlineLevel="1" x14ac:dyDescent="0.2">
      <c r="A496" s="15" t="s">
        <v>403</v>
      </c>
      <c r="B496" s="16" t="s">
        <v>766</v>
      </c>
      <c r="C496" s="235">
        <v>0</v>
      </c>
      <c r="D496" s="235">
        <v>0</v>
      </c>
      <c r="E496" s="235">
        <v>0</v>
      </c>
      <c r="F496" s="235"/>
      <c r="G496" s="268">
        <f t="shared" si="48"/>
        <v>0</v>
      </c>
    </row>
    <row r="497" spans="1:7" s="274" customFormat="1" ht="22.5" hidden="1" customHeight="1" x14ac:dyDescent="0.2">
      <c r="A497" s="33" t="s">
        <v>405</v>
      </c>
      <c r="B497" s="34" t="s">
        <v>767</v>
      </c>
      <c r="C497" s="235">
        <v>0</v>
      </c>
      <c r="D497" s="235">
        <v>0</v>
      </c>
      <c r="E497" s="235">
        <v>0</v>
      </c>
      <c r="F497" s="235"/>
      <c r="G497" s="268">
        <f t="shared" si="48"/>
        <v>0</v>
      </c>
    </row>
    <row r="498" spans="1:7" hidden="1" outlineLevel="1" x14ac:dyDescent="0.2">
      <c r="A498" s="15" t="s">
        <v>407</v>
      </c>
      <c r="B498" s="16" t="s">
        <v>768</v>
      </c>
      <c r="C498" s="235">
        <v>0</v>
      </c>
      <c r="D498" s="235">
        <v>0</v>
      </c>
      <c r="E498" s="235">
        <v>0</v>
      </c>
      <c r="F498" s="235"/>
      <c r="G498" s="268">
        <f t="shared" si="48"/>
        <v>0</v>
      </c>
    </row>
    <row r="499" spans="1:7" hidden="1" outlineLevel="1" x14ac:dyDescent="0.2">
      <c r="A499" s="15" t="s">
        <v>409</v>
      </c>
      <c r="B499" s="16" t="s">
        <v>769</v>
      </c>
      <c r="C499" s="235">
        <v>0</v>
      </c>
      <c r="D499" s="235">
        <v>0</v>
      </c>
      <c r="E499" s="235">
        <v>0</v>
      </c>
      <c r="F499" s="235"/>
      <c r="G499" s="268">
        <f t="shared" si="48"/>
        <v>0</v>
      </c>
    </row>
    <row r="500" spans="1:7" hidden="1" outlineLevel="1" x14ac:dyDescent="0.2">
      <c r="A500" s="15" t="s">
        <v>411</v>
      </c>
      <c r="B500" s="16" t="s">
        <v>770</v>
      </c>
      <c r="C500" s="235">
        <v>0</v>
      </c>
      <c r="D500" s="235">
        <v>0</v>
      </c>
      <c r="E500" s="235">
        <v>0</v>
      </c>
      <c r="F500" s="235"/>
      <c r="G500" s="268">
        <f t="shared" si="48"/>
        <v>0</v>
      </c>
    </row>
    <row r="501" spans="1:7" hidden="1" outlineLevel="1" x14ac:dyDescent="0.2">
      <c r="A501" s="15" t="s">
        <v>413</v>
      </c>
      <c r="B501" s="16" t="s">
        <v>771</v>
      </c>
      <c r="C501" s="235">
        <v>0</v>
      </c>
      <c r="D501" s="235">
        <v>0</v>
      </c>
      <c r="E501" s="235">
        <v>0</v>
      </c>
      <c r="F501" s="235"/>
      <c r="G501" s="268">
        <f t="shared" si="48"/>
        <v>0</v>
      </c>
    </row>
    <row r="502" spans="1:7" hidden="1" outlineLevel="1" x14ac:dyDescent="0.2">
      <c r="A502" s="15" t="s">
        <v>415</v>
      </c>
      <c r="B502" s="16" t="s">
        <v>772</v>
      </c>
      <c r="C502" s="235">
        <v>0</v>
      </c>
      <c r="D502" s="235">
        <v>0</v>
      </c>
      <c r="E502" s="235">
        <v>0</v>
      </c>
      <c r="F502" s="235"/>
      <c r="G502" s="268">
        <f t="shared" si="48"/>
        <v>0</v>
      </c>
    </row>
    <row r="503" spans="1:7" hidden="1" outlineLevel="1" x14ac:dyDescent="0.2">
      <c r="A503" s="15" t="s">
        <v>417</v>
      </c>
      <c r="B503" s="16" t="s">
        <v>773</v>
      </c>
      <c r="C503" s="235">
        <v>0</v>
      </c>
      <c r="D503" s="235">
        <v>0</v>
      </c>
      <c r="E503" s="235">
        <v>0</v>
      </c>
      <c r="F503" s="235"/>
      <c r="G503" s="268">
        <f t="shared" si="48"/>
        <v>0</v>
      </c>
    </row>
    <row r="504" spans="1:7" hidden="1" outlineLevel="1" x14ac:dyDescent="0.2">
      <c r="A504" s="15" t="s">
        <v>419</v>
      </c>
      <c r="B504" s="16" t="s">
        <v>774</v>
      </c>
      <c r="C504" s="235">
        <v>0</v>
      </c>
      <c r="D504" s="235">
        <v>0</v>
      </c>
      <c r="E504" s="235">
        <v>0</v>
      </c>
      <c r="F504" s="235"/>
      <c r="G504" s="268">
        <f t="shared" si="48"/>
        <v>0</v>
      </c>
    </row>
    <row r="505" spans="1:7" hidden="1" outlineLevel="1" x14ac:dyDescent="0.2">
      <c r="A505" s="15" t="s">
        <v>421</v>
      </c>
      <c r="B505" s="16" t="s">
        <v>775</v>
      </c>
      <c r="C505" s="235">
        <v>0</v>
      </c>
      <c r="D505" s="235">
        <v>0</v>
      </c>
      <c r="E505" s="235">
        <v>0</v>
      </c>
      <c r="F505" s="235"/>
      <c r="G505" s="268">
        <f t="shared" si="48"/>
        <v>0</v>
      </c>
    </row>
    <row r="506" spans="1:7" hidden="1" outlineLevel="1" x14ac:dyDescent="0.2">
      <c r="A506" s="15" t="s">
        <v>423</v>
      </c>
      <c r="B506" s="16" t="s">
        <v>909</v>
      </c>
      <c r="C506" s="235">
        <v>0</v>
      </c>
      <c r="D506" s="235">
        <v>0</v>
      </c>
      <c r="E506" s="235">
        <v>0</v>
      </c>
      <c r="F506" s="235"/>
      <c r="G506" s="268">
        <f t="shared" si="48"/>
        <v>0</v>
      </c>
    </row>
    <row r="507" spans="1:7" hidden="1" outlineLevel="1" x14ac:dyDescent="0.2">
      <c r="A507" s="15" t="s">
        <v>425</v>
      </c>
      <c r="B507" s="16" t="s">
        <v>777</v>
      </c>
      <c r="C507" s="235">
        <v>0</v>
      </c>
      <c r="D507" s="235">
        <v>0</v>
      </c>
      <c r="E507" s="235">
        <v>0</v>
      </c>
      <c r="F507" s="235"/>
      <c r="G507" s="268">
        <f t="shared" si="48"/>
        <v>0</v>
      </c>
    </row>
    <row r="508" spans="1:7" hidden="1" outlineLevel="1" x14ac:dyDescent="0.2">
      <c r="A508" s="15" t="s">
        <v>426</v>
      </c>
      <c r="B508" s="16" t="s">
        <v>778</v>
      </c>
      <c r="C508" s="235">
        <v>0</v>
      </c>
      <c r="D508" s="235">
        <v>0</v>
      </c>
      <c r="E508" s="235">
        <v>0</v>
      </c>
      <c r="F508" s="235"/>
      <c r="G508" s="268">
        <f t="shared" si="48"/>
        <v>0</v>
      </c>
    </row>
    <row r="509" spans="1:7" hidden="1" outlineLevel="1" x14ac:dyDescent="0.2">
      <c r="A509" s="15" t="s">
        <v>428</v>
      </c>
      <c r="B509" s="16" t="s">
        <v>779</v>
      </c>
      <c r="C509" s="235">
        <v>0</v>
      </c>
      <c r="D509" s="235">
        <v>0</v>
      </c>
      <c r="E509" s="235">
        <v>0</v>
      </c>
      <c r="F509" s="235"/>
      <c r="G509" s="268">
        <f t="shared" si="48"/>
        <v>0</v>
      </c>
    </row>
    <row r="510" spans="1:7" hidden="1" outlineLevel="1" x14ac:dyDescent="0.2">
      <c r="A510" s="15" t="s">
        <v>430</v>
      </c>
      <c r="B510" s="16" t="s">
        <v>780</v>
      </c>
      <c r="C510" s="235">
        <v>0</v>
      </c>
      <c r="D510" s="235">
        <v>0</v>
      </c>
      <c r="E510" s="235">
        <v>0</v>
      </c>
      <c r="F510" s="235"/>
      <c r="G510" s="268">
        <f t="shared" si="48"/>
        <v>0</v>
      </c>
    </row>
    <row r="511" spans="1:7" hidden="1" outlineLevel="1" x14ac:dyDescent="0.2">
      <c r="A511" s="15" t="s">
        <v>432</v>
      </c>
      <c r="B511" s="16" t="s">
        <v>781</v>
      </c>
      <c r="C511" s="235">
        <v>0</v>
      </c>
      <c r="D511" s="235">
        <v>0</v>
      </c>
      <c r="E511" s="235">
        <v>0</v>
      </c>
      <c r="F511" s="235"/>
      <c r="G511" s="268">
        <f t="shared" si="48"/>
        <v>0</v>
      </c>
    </row>
    <row r="512" spans="1:7" hidden="1" outlineLevel="1" x14ac:dyDescent="0.2">
      <c r="A512" s="15" t="s">
        <v>433</v>
      </c>
      <c r="B512" s="16" t="s">
        <v>782</v>
      </c>
      <c r="C512" s="235">
        <v>0</v>
      </c>
      <c r="D512" s="235">
        <v>0</v>
      </c>
      <c r="E512" s="235">
        <v>0</v>
      </c>
      <c r="F512" s="235"/>
      <c r="G512" s="268">
        <f t="shared" si="48"/>
        <v>0</v>
      </c>
    </row>
    <row r="513" spans="1:7" hidden="1" outlineLevel="1" x14ac:dyDescent="0.2">
      <c r="A513" s="15" t="s">
        <v>435</v>
      </c>
      <c r="B513" s="16" t="s">
        <v>783</v>
      </c>
      <c r="C513" s="268">
        <v>257000</v>
      </c>
      <c r="D513" s="268">
        <v>257000</v>
      </c>
      <c r="E513" s="268">
        <v>257000</v>
      </c>
      <c r="F513" s="268"/>
      <c r="G513" s="268">
        <f t="shared" si="48"/>
        <v>-257000</v>
      </c>
    </row>
    <row r="514" spans="1:7" hidden="1" outlineLevel="1" x14ac:dyDescent="0.2">
      <c r="A514" s="15" t="s">
        <v>437</v>
      </c>
      <c r="B514" s="16" t="s">
        <v>784</v>
      </c>
      <c r="C514" s="235">
        <v>0</v>
      </c>
      <c r="D514" s="235">
        <v>0</v>
      </c>
      <c r="E514" s="235">
        <v>0</v>
      </c>
      <c r="F514" s="235"/>
      <c r="G514" s="268">
        <f t="shared" si="48"/>
        <v>0</v>
      </c>
    </row>
    <row r="515" spans="1:7" hidden="1" outlineLevel="1" x14ac:dyDescent="0.2">
      <c r="A515" s="15" t="s">
        <v>439</v>
      </c>
      <c r="B515" s="16" t="s">
        <v>785</v>
      </c>
      <c r="C515" s="235">
        <v>0</v>
      </c>
      <c r="D515" s="235">
        <v>0</v>
      </c>
      <c r="E515" s="235">
        <v>0</v>
      </c>
      <c r="F515" s="235"/>
      <c r="G515" s="268">
        <f t="shared" si="48"/>
        <v>0</v>
      </c>
    </row>
    <row r="516" spans="1:7" hidden="1" outlineLevel="1" x14ac:dyDescent="0.2">
      <c r="A516" s="15" t="s">
        <v>441</v>
      </c>
      <c r="B516" s="16" t="s">
        <v>786</v>
      </c>
      <c r="C516" s="235">
        <v>0</v>
      </c>
      <c r="D516" s="235">
        <v>0</v>
      </c>
      <c r="E516" s="235">
        <v>0</v>
      </c>
      <c r="F516" s="235"/>
      <c r="G516" s="268">
        <f t="shared" si="48"/>
        <v>0</v>
      </c>
    </row>
    <row r="517" spans="1:7" hidden="1" outlineLevel="1" x14ac:dyDescent="0.2">
      <c r="A517" s="15" t="s">
        <v>443</v>
      </c>
      <c r="B517" s="16" t="s">
        <v>787</v>
      </c>
      <c r="C517" s="235">
        <v>0</v>
      </c>
      <c r="D517" s="235">
        <v>0</v>
      </c>
      <c r="E517" s="235">
        <v>0</v>
      </c>
      <c r="F517" s="235"/>
      <c r="G517" s="268">
        <f t="shared" si="48"/>
        <v>0</v>
      </c>
    </row>
    <row r="518" spans="1:7" hidden="1" outlineLevel="1" x14ac:dyDescent="0.2">
      <c r="A518" s="15" t="s">
        <v>445</v>
      </c>
      <c r="B518" s="16" t="s">
        <v>788</v>
      </c>
      <c r="C518" s="235">
        <v>0</v>
      </c>
      <c r="D518" s="235">
        <v>0</v>
      </c>
      <c r="E518" s="235">
        <v>35</v>
      </c>
      <c r="F518" s="235"/>
      <c r="G518" s="268">
        <f t="shared" si="48"/>
        <v>0</v>
      </c>
    </row>
    <row r="519" spans="1:7" hidden="1" outlineLevel="1" x14ac:dyDescent="0.2">
      <c r="A519" s="15" t="s">
        <v>447</v>
      </c>
      <c r="B519" s="16" t="s">
        <v>789</v>
      </c>
      <c r="C519" s="235">
        <v>0</v>
      </c>
      <c r="D519" s="235">
        <v>0</v>
      </c>
      <c r="E519" s="235">
        <v>0</v>
      </c>
      <c r="F519" s="235"/>
      <c r="G519" s="268">
        <f t="shared" ref="G519:G582" si="49">F519-C519</f>
        <v>0</v>
      </c>
    </row>
    <row r="520" spans="1:7" hidden="1" outlineLevel="1" x14ac:dyDescent="0.2">
      <c r="A520" s="15" t="s">
        <v>449</v>
      </c>
      <c r="B520" s="16" t="s">
        <v>790</v>
      </c>
      <c r="C520" s="235">
        <v>0</v>
      </c>
      <c r="D520" s="235">
        <v>0</v>
      </c>
      <c r="E520" s="235">
        <v>0</v>
      </c>
      <c r="F520" s="235"/>
      <c r="G520" s="268">
        <f t="shared" si="49"/>
        <v>0</v>
      </c>
    </row>
    <row r="521" spans="1:7" hidden="1" outlineLevel="1" x14ac:dyDescent="0.2">
      <c r="A521" s="15" t="s">
        <v>451</v>
      </c>
      <c r="B521" s="16" t="s">
        <v>791</v>
      </c>
      <c r="C521" s="235">
        <v>0</v>
      </c>
      <c r="D521" s="235">
        <v>0</v>
      </c>
      <c r="E521" s="235">
        <v>0</v>
      </c>
      <c r="F521" s="235"/>
      <c r="G521" s="268">
        <f t="shared" si="49"/>
        <v>0</v>
      </c>
    </row>
    <row r="522" spans="1:7" hidden="1" outlineLevel="1" x14ac:dyDescent="0.2">
      <c r="A522" s="15" t="s">
        <v>453</v>
      </c>
      <c r="B522" s="16" t="s">
        <v>792</v>
      </c>
      <c r="C522" s="235">
        <v>0</v>
      </c>
      <c r="D522" s="235">
        <v>0</v>
      </c>
      <c r="E522" s="235">
        <v>0</v>
      </c>
      <c r="F522" s="235"/>
      <c r="G522" s="268">
        <f t="shared" si="49"/>
        <v>0</v>
      </c>
    </row>
    <row r="523" spans="1:7" hidden="1" outlineLevel="1" x14ac:dyDescent="0.2">
      <c r="A523" s="15" t="s">
        <v>455</v>
      </c>
      <c r="B523" s="16" t="s">
        <v>793</v>
      </c>
      <c r="C523" s="235">
        <v>0</v>
      </c>
      <c r="D523" s="235">
        <v>0</v>
      </c>
      <c r="E523" s="235">
        <v>1748</v>
      </c>
      <c r="F523" s="235"/>
      <c r="G523" s="268">
        <f t="shared" si="49"/>
        <v>0</v>
      </c>
    </row>
    <row r="524" spans="1:7" hidden="1" outlineLevel="1" x14ac:dyDescent="0.2">
      <c r="A524" s="15" t="s">
        <v>457</v>
      </c>
      <c r="B524" s="16" t="s">
        <v>794</v>
      </c>
      <c r="C524" s="235">
        <v>0</v>
      </c>
      <c r="D524" s="235">
        <v>0</v>
      </c>
      <c r="E524" s="235">
        <v>0</v>
      </c>
      <c r="F524" s="235"/>
      <c r="G524" s="268">
        <f t="shared" si="49"/>
        <v>0</v>
      </c>
    </row>
    <row r="525" spans="1:7" ht="38.25" hidden="1" outlineLevel="1" x14ac:dyDescent="0.2">
      <c r="A525" s="15" t="s">
        <v>459</v>
      </c>
      <c r="B525" s="16" t="s">
        <v>795</v>
      </c>
      <c r="C525" s="235">
        <v>0</v>
      </c>
      <c r="D525" s="235">
        <v>0</v>
      </c>
      <c r="E525" s="235">
        <v>0</v>
      </c>
      <c r="F525" s="235"/>
      <c r="G525" s="268">
        <f t="shared" si="49"/>
        <v>0</v>
      </c>
    </row>
    <row r="526" spans="1:7" hidden="1" outlineLevel="1" x14ac:dyDescent="0.2">
      <c r="A526" s="15" t="s">
        <v>461</v>
      </c>
      <c r="B526" s="16" t="s">
        <v>796</v>
      </c>
      <c r="C526" s="235">
        <v>0</v>
      </c>
      <c r="D526" s="235">
        <v>0</v>
      </c>
      <c r="E526" s="235">
        <v>0</v>
      </c>
      <c r="F526" s="235"/>
      <c r="G526" s="268">
        <f t="shared" si="49"/>
        <v>0</v>
      </c>
    </row>
    <row r="527" spans="1:7" s="274" customFormat="1" ht="22.5" hidden="1" customHeight="1" x14ac:dyDescent="0.2">
      <c r="A527" s="33" t="s">
        <v>463</v>
      </c>
      <c r="B527" s="34" t="s">
        <v>797</v>
      </c>
      <c r="C527" s="243">
        <f>SUM(C513+C523+C514)</f>
        <v>257000</v>
      </c>
      <c r="D527" s="243">
        <f>SUM(D513+D523+D514)</f>
        <v>257000</v>
      </c>
      <c r="E527" s="243">
        <f>SUM(E513+E523+E514)</f>
        <v>258748</v>
      </c>
      <c r="F527" s="243">
        <f>SUM(F513+F523+F514)</f>
        <v>0</v>
      </c>
      <c r="G527" s="268">
        <f t="shared" si="49"/>
        <v>-257000</v>
      </c>
    </row>
    <row r="528" spans="1:7" hidden="1" outlineLevel="1" x14ac:dyDescent="0.2">
      <c r="A528" s="15" t="s">
        <v>465</v>
      </c>
      <c r="B528" s="16" t="s">
        <v>798</v>
      </c>
      <c r="C528" s="235">
        <v>0</v>
      </c>
      <c r="D528" s="235">
        <v>0</v>
      </c>
      <c r="E528" s="235">
        <v>0</v>
      </c>
      <c r="F528" s="235"/>
      <c r="G528" s="268">
        <f t="shared" si="49"/>
        <v>0</v>
      </c>
    </row>
    <row r="529" spans="1:7" hidden="1" outlineLevel="1" x14ac:dyDescent="0.2">
      <c r="A529" s="15" t="s">
        <v>467</v>
      </c>
      <c r="B529" s="16" t="s">
        <v>799</v>
      </c>
      <c r="C529" s="235">
        <v>0</v>
      </c>
      <c r="D529" s="235">
        <v>0</v>
      </c>
      <c r="E529" s="235">
        <v>0</v>
      </c>
      <c r="F529" s="235"/>
      <c r="G529" s="268">
        <f t="shared" si="49"/>
        <v>0</v>
      </c>
    </row>
    <row r="530" spans="1:7" hidden="1" outlineLevel="1" x14ac:dyDescent="0.2">
      <c r="A530" s="15" t="s">
        <v>469</v>
      </c>
      <c r="B530" s="16" t="s">
        <v>800</v>
      </c>
      <c r="C530" s="235">
        <v>0</v>
      </c>
      <c r="D530" s="235">
        <v>0</v>
      </c>
      <c r="E530" s="235">
        <v>0</v>
      </c>
      <c r="F530" s="235"/>
      <c r="G530" s="268">
        <f t="shared" si="49"/>
        <v>0</v>
      </c>
    </row>
    <row r="531" spans="1:7" hidden="1" outlineLevel="1" x14ac:dyDescent="0.2">
      <c r="A531" s="15" t="s">
        <v>471</v>
      </c>
      <c r="B531" s="16" t="s">
        <v>801</v>
      </c>
      <c r="C531" s="235">
        <v>0</v>
      </c>
      <c r="D531" s="235">
        <v>0</v>
      </c>
      <c r="E531" s="235">
        <v>0</v>
      </c>
      <c r="F531" s="235"/>
      <c r="G531" s="268">
        <f t="shared" si="49"/>
        <v>0</v>
      </c>
    </row>
    <row r="532" spans="1:7" hidden="1" outlineLevel="1" x14ac:dyDescent="0.2">
      <c r="A532" s="15" t="s">
        <v>473</v>
      </c>
      <c r="B532" s="16" t="s">
        <v>802</v>
      </c>
      <c r="C532" s="235">
        <v>0</v>
      </c>
      <c r="D532" s="235">
        <v>0</v>
      </c>
      <c r="E532" s="235">
        <v>0</v>
      </c>
      <c r="F532" s="235"/>
      <c r="G532" s="268">
        <f t="shared" si="49"/>
        <v>0</v>
      </c>
    </row>
    <row r="533" spans="1:7" hidden="1" outlineLevel="1" x14ac:dyDescent="0.2">
      <c r="A533" s="15" t="s">
        <v>475</v>
      </c>
      <c r="B533" s="16" t="s">
        <v>803</v>
      </c>
      <c r="C533" s="235">
        <v>0</v>
      </c>
      <c r="D533" s="235">
        <v>0</v>
      </c>
      <c r="E533" s="235">
        <v>0</v>
      </c>
      <c r="F533" s="235"/>
      <c r="G533" s="268">
        <f t="shared" si="49"/>
        <v>0</v>
      </c>
    </row>
    <row r="534" spans="1:7" hidden="1" outlineLevel="1" x14ac:dyDescent="0.2">
      <c r="A534" s="15" t="s">
        <v>477</v>
      </c>
      <c r="B534" s="16" t="s">
        <v>804</v>
      </c>
      <c r="C534" s="235">
        <v>0</v>
      </c>
      <c r="D534" s="235">
        <v>0</v>
      </c>
      <c r="E534" s="235">
        <v>0</v>
      </c>
      <c r="F534" s="235"/>
      <c r="G534" s="268">
        <f t="shared" si="49"/>
        <v>0</v>
      </c>
    </row>
    <row r="535" spans="1:7" hidden="1" outlineLevel="1" x14ac:dyDescent="0.2">
      <c r="A535" s="15" t="s">
        <v>479</v>
      </c>
      <c r="B535" s="16" t="s">
        <v>805</v>
      </c>
      <c r="C535" s="235">
        <v>0</v>
      </c>
      <c r="D535" s="235">
        <v>0</v>
      </c>
      <c r="E535" s="235">
        <v>0</v>
      </c>
      <c r="F535" s="235"/>
      <c r="G535" s="268">
        <f t="shared" si="49"/>
        <v>0</v>
      </c>
    </row>
    <row r="536" spans="1:7" s="274" customFormat="1" ht="22.5" hidden="1" customHeight="1" x14ac:dyDescent="0.2">
      <c r="A536" s="33" t="s">
        <v>481</v>
      </c>
      <c r="B536" s="34" t="s">
        <v>806</v>
      </c>
      <c r="C536" s="235">
        <v>0</v>
      </c>
      <c r="D536" s="235">
        <v>0</v>
      </c>
      <c r="E536" s="235">
        <v>0</v>
      </c>
      <c r="F536" s="235"/>
      <c r="G536" s="268">
        <f t="shared" si="49"/>
        <v>0</v>
      </c>
    </row>
    <row r="537" spans="1:7" ht="25.5" hidden="1" outlineLevel="1" x14ac:dyDescent="0.2">
      <c r="A537" s="15" t="s">
        <v>483</v>
      </c>
      <c r="B537" s="16" t="s">
        <v>807</v>
      </c>
      <c r="C537" s="235">
        <v>0</v>
      </c>
      <c r="D537" s="235">
        <v>0</v>
      </c>
      <c r="E537" s="235">
        <v>0</v>
      </c>
      <c r="F537" s="235"/>
      <c r="G537" s="268">
        <f t="shared" si="49"/>
        <v>0</v>
      </c>
    </row>
    <row r="538" spans="1:7" ht="25.5" hidden="1" outlineLevel="1" x14ac:dyDescent="0.2">
      <c r="A538" s="15" t="s">
        <v>485</v>
      </c>
      <c r="B538" s="16" t="s">
        <v>808</v>
      </c>
      <c r="C538" s="235">
        <v>0</v>
      </c>
      <c r="D538" s="235">
        <v>0</v>
      </c>
      <c r="E538" s="235">
        <v>0</v>
      </c>
      <c r="F538" s="235"/>
      <c r="G538" s="268">
        <f t="shared" si="49"/>
        <v>0</v>
      </c>
    </row>
    <row r="539" spans="1:7" hidden="1" outlineLevel="1" x14ac:dyDescent="0.2">
      <c r="A539" s="15" t="s">
        <v>487</v>
      </c>
      <c r="B539" s="16" t="s">
        <v>809</v>
      </c>
      <c r="C539" s="235">
        <v>0</v>
      </c>
      <c r="D539" s="235">
        <v>0</v>
      </c>
      <c r="E539" s="235">
        <v>0</v>
      </c>
      <c r="F539" s="235"/>
      <c r="G539" s="268">
        <f t="shared" si="49"/>
        <v>0</v>
      </c>
    </row>
    <row r="540" spans="1:7" hidden="1" outlineLevel="1" x14ac:dyDescent="0.2">
      <c r="A540" s="15" t="s">
        <v>489</v>
      </c>
      <c r="B540" s="16" t="s">
        <v>810</v>
      </c>
      <c r="C540" s="235">
        <v>0</v>
      </c>
      <c r="D540" s="235">
        <v>0</v>
      </c>
      <c r="E540" s="235">
        <v>0</v>
      </c>
      <c r="F540" s="235"/>
      <c r="G540" s="268">
        <f t="shared" si="49"/>
        <v>0</v>
      </c>
    </row>
    <row r="541" spans="1:7" hidden="1" outlineLevel="1" x14ac:dyDescent="0.2">
      <c r="A541" s="15" t="s">
        <v>491</v>
      </c>
      <c r="B541" s="16" t="s">
        <v>811</v>
      </c>
      <c r="C541" s="235">
        <v>0</v>
      </c>
      <c r="D541" s="235">
        <v>0</v>
      </c>
      <c r="E541" s="235">
        <v>0</v>
      </c>
      <c r="F541" s="235"/>
      <c r="G541" s="268">
        <f t="shared" si="49"/>
        <v>0</v>
      </c>
    </row>
    <row r="542" spans="1:7" hidden="1" outlineLevel="1" x14ac:dyDescent="0.2">
      <c r="A542" s="15" t="s">
        <v>493</v>
      </c>
      <c r="B542" s="16" t="s">
        <v>812</v>
      </c>
      <c r="C542" s="235">
        <v>0</v>
      </c>
      <c r="D542" s="235">
        <v>0</v>
      </c>
      <c r="E542" s="235">
        <v>0</v>
      </c>
      <c r="F542" s="235"/>
      <c r="G542" s="268">
        <f t="shared" si="49"/>
        <v>0</v>
      </c>
    </row>
    <row r="543" spans="1:7" hidden="1" outlineLevel="1" x14ac:dyDescent="0.2">
      <c r="A543" s="15" t="s">
        <v>495</v>
      </c>
      <c r="B543" s="16" t="s">
        <v>813</v>
      </c>
      <c r="C543" s="235">
        <v>0</v>
      </c>
      <c r="D543" s="235">
        <v>0</v>
      </c>
      <c r="E543" s="235">
        <v>0</v>
      </c>
      <c r="F543" s="235"/>
      <c r="G543" s="268">
        <f t="shared" si="49"/>
        <v>0</v>
      </c>
    </row>
    <row r="544" spans="1:7" hidden="1" outlineLevel="1" x14ac:dyDescent="0.2">
      <c r="A544" s="15" t="s">
        <v>497</v>
      </c>
      <c r="B544" s="16" t="s">
        <v>814</v>
      </c>
      <c r="C544" s="235">
        <v>0</v>
      </c>
      <c r="D544" s="235">
        <v>0</v>
      </c>
      <c r="E544" s="235">
        <v>0</v>
      </c>
      <c r="F544" s="235"/>
      <c r="G544" s="268">
        <f t="shared" si="49"/>
        <v>0</v>
      </c>
    </row>
    <row r="545" spans="1:7" hidden="1" outlineLevel="1" x14ac:dyDescent="0.2">
      <c r="A545" s="15" t="s">
        <v>499</v>
      </c>
      <c r="B545" s="16" t="s">
        <v>815</v>
      </c>
      <c r="C545" s="235">
        <v>0</v>
      </c>
      <c r="D545" s="235">
        <v>0</v>
      </c>
      <c r="E545" s="235">
        <v>0</v>
      </c>
      <c r="F545" s="235"/>
      <c r="G545" s="268">
        <f t="shared" si="49"/>
        <v>0</v>
      </c>
    </row>
    <row r="546" spans="1:7" hidden="1" outlineLevel="1" x14ac:dyDescent="0.2">
      <c r="A546" s="15" t="s">
        <v>501</v>
      </c>
      <c r="B546" s="16" t="s">
        <v>816</v>
      </c>
      <c r="C546" s="235">
        <v>0</v>
      </c>
      <c r="D546" s="235">
        <v>0</v>
      </c>
      <c r="E546" s="235">
        <v>0</v>
      </c>
      <c r="F546" s="235"/>
      <c r="G546" s="268">
        <f t="shared" si="49"/>
        <v>0</v>
      </c>
    </row>
    <row r="547" spans="1:7" hidden="1" outlineLevel="1" x14ac:dyDescent="0.2">
      <c r="A547" s="15" t="s">
        <v>503</v>
      </c>
      <c r="B547" s="16" t="s">
        <v>817</v>
      </c>
      <c r="C547" s="235">
        <v>0</v>
      </c>
      <c r="D547" s="235">
        <v>0</v>
      </c>
      <c r="E547" s="235">
        <v>0</v>
      </c>
      <c r="F547" s="235"/>
      <c r="G547" s="268">
        <f t="shared" si="49"/>
        <v>0</v>
      </c>
    </row>
    <row r="548" spans="1:7" hidden="1" outlineLevel="1" x14ac:dyDescent="0.2">
      <c r="A548" s="15" t="s">
        <v>505</v>
      </c>
      <c r="B548" s="16" t="s">
        <v>818</v>
      </c>
      <c r="C548" s="235">
        <v>0</v>
      </c>
      <c r="D548" s="235">
        <v>0</v>
      </c>
      <c r="E548" s="235">
        <v>0</v>
      </c>
      <c r="F548" s="235"/>
      <c r="G548" s="268">
        <f t="shared" si="49"/>
        <v>0</v>
      </c>
    </row>
    <row r="549" spans="1:7" hidden="1" outlineLevel="1" x14ac:dyDescent="0.2">
      <c r="A549" s="15" t="s">
        <v>507</v>
      </c>
      <c r="B549" s="16" t="s">
        <v>819</v>
      </c>
      <c r="C549" s="235">
        <v>0</v>
      </c>
      <c r="D549" s="235">
        <v>0</v>
      </c>
      <c r="E549" s="235">
        <v>0</v>
      </c>
      <c r="F549" s="235"/>
      <c r="G549" s="268">
        <f t="shared" si="49"/>
        <v>0</v>
      </c>
    </row>
    <row r="550" spans="1:7" ht="12.75" hidden="1" customHeight="1" outlineLevel="1" x14ac:dyDescent="0.2">
      <c r="A550" s="15" t="s">
        <v>509</v>
      </c>
      <c r="B550" s="16" t="s">
        <v>820</v>
      </c>
      <c r="C550" s="235">
        <v>0</v>
      </c>
      <c r="D550" s="235">
        <v>0</v>
      </c>
      <c r="E550" s="235">
        <v>0</v>
      </c>
      <c r="F550" s="235"/>
      <c r="G550" s="268">
        <f t="shared" si="49"/>
        <v>0</v>
      </c>
    </row>
    <row r="551" spans="1:7" hidden="1" outlineLevel="1" x14ac:dyDescent="0.2">
      <c r="A551" s="15" t="s">
        <v>511</v>
      </c>
      <c r="B551" s="16" t="s">
        <v>821</v>
      </c>
      <c r="C551" s="235">
        <v>0</v>
      </c>
      <c r="D551" s="235">
        <v>0</v>
      </c>
      <c r="E551" s="235">
        <v>0</v>
      </c>
      <c r="F551" s="235"/>
      <c r="G551" s="268">
        <f t="shared" si="49"/>
        <v>0</v>
      </c>
    </row>
    <row r="552" spans="1:7" hidden="1" outlineLevel="1" x14ac:dyDescent="0.2">
      <c r="A552" s="15" t="s">
        <v>513</v>
      </c>
      <c r="B552" s="16" t="s">
        <v>822</v>
      </c>
      <c r="C552" s="235">
        <v>0</v>
      </c>
      <c r="D552" s="235">
        <v>0</v>
      </c>
      <c r="E552" s="235">
        <v>0</v>
      </c>
      <c r="F552" s="235"/>
      <c r="G552" s="268">
        <f t="shared" si="49"/>
        <v>0</v>
      </c>
    </row>
    <row r="553" spans="1:7" hidden="1" outlineLevel="1" x14ac:dyDescent="0.2">
      <c r="A553" s="15" t="s">
        <v>515</v>
      </c>
      <c r="B553" s="16" t="s">
        <v>823</v>
      </c>
      <c r="C553" s="235">
        <v>0</v>
      </c>
      <c r="D553" s="235">
        <v>0</v>
      </c>
      <c r="E553" s="235">
        <v>0</v>
      </c>
      <c r="F553" s="235"/>
      <c r="G553" s="268">
        <f t="shared" si="49"/>
        <v>0</v>
      </c>
    </row>
    <row r="554" spans="1:7" hidden="1" outlineLevel="1" x14ac:dyDescent="0.2">
      <c r="A554" s="15" t="s">
        <v>517</v>
      </c>
      <c r="B554" s="16" t="s">
        <v>824</v>
      </c>
      <c r="C554" s="235">
        <v>0</v>
      </c>
      <c r="D554" s="235">
        <v>0</v>
      </c>
      <c r="E554" s="235">
        <v>0</v>
      </c>
      <c r="F554" s="235"/>
      <c r="G554" s="268">
        <f t="shared" si="49"/>
        <v>0</v>
      </c>
    </row>
    <row r="555" spans="1:7" hidden="1" outlineLevel="1" x14ac:dyDescent="0.2">
      <c r="A555" s="15" t="s">
        <v>519</v>
      </c>
      <c r="B555" s="16" t="s">
        <v>825</v>
      </c>
      <c r="C555" s="235">
        <v>0</v>
      </c>
      <c r="D555" s="235">
        <v>0</v>
      </c>
      <c r="E555" s="235">
        <v>0</v>
      </c>
      <c r="F555" s="235"/>
      <c r="G555" s="268">
        <f t="shared" si="49"/>
        <v>0</v>
      </c>
    </row>
    <row r="556" spans="1:7" hidden="1" outlineLevel="1" x14ac:dyDescent="0.2">
      <c r="A556" s="15" t="s">
        <v>521</v>
      </c>
      <c r="B556" s="16" t="s">
        <v>826</v>
      </c>
      <c r="C556" s="235">
        <v>0</v>
      </c>
      <c r="D556" s="235">
        <v>0</v>
      </c>
      <c r="E556" s="235">
        <v>0</v>
      </c>
      <c r="F556" s="235"/>
      <c r="G556" s="268">
        <f t="shared" si="49"/>
        <v>0</v>
      </c>
    </row>
    <row r="557" spans="1:7" hidden="1" outlineLevel="1" x14ac:dyDescent="0.2">
      <c r="A557" s="15" t="s">
        <v>523</v>
      </c>
      <c r="B557" s="16" t="s">
        <v>827</v>
      </c>
      <c r="C557" s="235">
        <v>0</v>
      </c>
      <c r="D557" s="235">
        <v>0</v>
      </c>
      <c r="E557" s="235">
        <v>0</v>
      </c>
      <c r="F557" s="235"/>
      <c r="G557" s="268">
        <f t="shared" si="49"/>
        <v>0</v>
      </c>
    </row>
    <row r="558" spans="1:7" hidden="1" outlineLevel="1" x14ac:dyDescent="0.2">
      <c r="A558" s="15" t="s">
        <v>525</v>
      </c>
      <c r="B558" s="16" t="s">
        <v>828</v>
      </c>
      <c r="C558" s="235">
        <v>0</v>
      </c>
      <c r="D558" s="235">
        <v>0</v>
      </c>
      <c r="E558" s="235">
        <v>0</v>
      </c>
      <c r="F558" s="235"/>
      <c r="G558" s="268">
        <f t="shared" si="49"/>
        <v>0</v>
      </c>
    </row>
    <row r="559" spans="1:7" hidden="1" outlineLevel="1" x14ac:dyDescent="0.2">
      <c r="A559" s="15" t="s">
        <v>527</v>
      </c>
      <c r="B559" s="16" t="s">
        <v>829</v>
      </c>
      <c r="C559" s="235">
        <v>0</v>
      </c>
      <c r="D559" s="235">
        <v>0</v>
      </c>
      <c r="E559" s="235">
        <v>0</v>
      </c>
      <c r="F559" s="235"/>
      <c r="G559" s="268">
        <f t="shared" si="49"/>
        <v>0</v>
      </c>
    </row>
    <row r="560" spans="1:7" hidden="1" outlineLevel="1" x14ac:dyDescent="0.2">
      <c r="A560" s="15" t="s">
        <v>529</v>
      </c>
      <c r="B560" s="16" t="s">
        <v>830</v>
      </c>
      <c r="C560" s="235">
        <v>0</v>
      </c>
      <c r="D560" s="235">
        <v>0</v>
      </c>
      <c r="E560" s="235">
        <v>0</v>
      </c>
      <c r="F560" s="235"/>
      <c r="G560" s="268">
        <f t="shared" si="49"/>
        <v>0</v>
      </c>
    </row>
    <row r="561" spans="1:7" ht="33" hidden="1" customHeight="1" outlineLevel="1" x14ac:dyDescent="0.2">
      <c r="A561" s="15" t="s">
        <v>531</v>
      </c>
      <c r="B561" s="16" t="s">
        <v>831</v>
      </c>
      <c r="C561" s="235">
        <v>0</v>
      </c>
      <c r="D561" s="235">
        <v>0</v>
      </c>
      <c r="E561" s="235">
        <v>0</v>
      </c>
      <c r="F561" s="235"/>
      <c r="G561" s="268">
        <f t="shared" si="49"/>
        <v>0</v>
      </c>
    </row>
    <row r="562" spans="1:7" s="274" customFormat="1" ht="22.5" hidden="1" customHeight="1" x14ac:dyDescent="0.2">
      <c r="A562" s="33" t="s">
        <v>533</v>
      </c>
      <c r="B562" s="34" t="s">
        <v>832</v>
      </c>
      <c r="C562" s="235">
        <v>0</v>
      </c>
      <c r="D562" s="235">
        <v>0</v>
      </c>
      <c r="E562" s="235">
        <v>0</v>
      </c>
      <c r="F562" s="235"/>
      <c r="G562" s="268">
        <f t="shared" si="49"/>
        <v>0</v>
      </c>
    </row>
    <row r="563" spans="1:7" ht="25.5" hidden="1" outlineLevel="1" x14ac:dyDescent="0.2">
      <c r="A563" s="15" t="s">
        <v>535</v>
      </c>
      <c r="B563" s="16" t="s">
        <v>833</v>
      </c>
      <c r="C563" s="235">
        <v>0</v>
      </c>
      <c r="D563" s="235">
        <v>0</v>
      </c>
      <c r="E563" s="235">
        <v>0</v>
      </c>
      <c r="F563" s="235"/>
      <c r="G563" s="268">
        <f t="shared" si="49"/>
        <v>0</v>
      </c>
    </row>
    <row r="564" spans="1:7" ht="25.5" hidden="1" outlineLevel="1" x14ac:dyDescent="0.2">
      <c r="A564" s="15" t="s">
        <v>537</v>
      </c>
      <c r="B564" s="16" t="s">
        <v>834</v>
      </c>
      <c r="C564" s="235">
        <v>0</v>
      </c>
      <c r="D564" s="235">
        <v>0</v>
      </c>
      <c r="E564" s="235">
        <v>0</v>
      </c>
      <c r="F564" s="235"/>
      <c r="G564" s="268">
        <f t="shared" si="49"/>
        <v>0</v>
      </c>
    </row>
    <row r="565" spans="1:7" hidden="1" outlineLevel="1" x14ac:dyDescent="0.2">
      <c r="A565" s="15" t="s">
        <v>539</v>
      </c>
      <c r="B565" s="16" t="s">
        <v>835</v>
      </c>
      <c r="C565" s="235">
        <v>0</v>
      </c>
      <c r="D565" s="235">
        <v>0</v>
      </c>
      <c r="E565" s="235">
        <v>0</v>
      </c>
      <c r="F565" s="235"/>
      <c r="G565" s="268">
        <f t="shared" si="49"/>
        <v>0</v>
      </c>
    </row>
    <row r="566" spans="1:7" hidden="1" outlineLevel="1" x14ac:dyDescent="0.2">
      <c r="A566" s="15" t="s">
        <v>541</v>
      </c>
      <c r="B566" s="16" t="s">
        <v>836</v>
      </c>
      <c r="C566" s="235">
        <v>0</v>
      </c>
      <c r="D566" s="235">
        <v>0</v>
      </c>
      <c r="E566" s="235">
        <v>0</v>
      </c>
      <c r="F566" s="235"/>
      <c r="G566" s="268">
        <f t="shared" si="49"/>
        <v>0</v>
      </c>
    </row>
    <row r="567" spans="1:7" hidden="1" outlineLevel="1" x14ac:dyDescent="0.2">
      <c r="A567" s="15" t="s">
        <v>543</v>
      </c>
      <c r="B567" s="16" t="s">
        <v>837</v>
      </c>
      <c r="C567" s="235">
        <v>0</v>
      </c>
      <c r="D567" s="235">
        <v>0</v>
      </c>
      <c r="E567" s="235">
        <v>0</v>
      </c>
      <c r="F567" s="235"/>
      <c r="G567" s="268">
        <f t="shared" si="49"/>
        <v>0</v>
      </c>
    </row>
    <row r="568" spans="1:7" hidden="1" outlineLevel="1" x14ac:dyDescent="0.2">
      <c r="A568" s="15" t="s">
        <v>545</v>
      </c>
      <c r="B568" s="16" t="s">
        <v>838</v>
      </c>
      <c r="C568" s="235">
        <v>0</v>
      </c>
      <c r="D568" s="235">
        <v>0</v>
      </c>
      <c r="E568" s="235">
        <v>0</v>
      </c>
      <c r="F568" s="235"/>
      <c r="G568" s="268">
        <f t="shared" si="49"/>
        <v>0</v>
      </c>
    </row>
    <row r="569" spans="1:7" hidden="1" outlineLevel="1" x14ac:dyDescent="0.2">
      <c r="A569" s="15" t="s">
        <v>547</v>
      </c>
      <c r="B569" s="16" t="s">
        <v>839</v>
      </c>
      <c r="C569" s="235">
        <v>0</v>
      </c>
      <c r="D569" s="235">
        <v>0</v>
      </c>
      <c r="E569" s="235">
        <v>0</v>
      </c>
      <c r="F569" s="235"/>
      <c r="G569" s="268">
        <f t="shared" si="49"/>
        <v>0</v>
      </c>
    </row>
    <row r="570" spans="1:7" hidden="1" outlineLevel="1" x14ac:dyDescent="0.2">
      <c r="A570" s="15" t="s">
        <v>549</v>
      </c>
      <c r="B570" s="16" t="s">
        <v>840</v>
      </c>
      <c r="C570" s="235">
        <v>0</v>
      </c>
      <c r="D570" s="235">
        <v>0</v>
      </c>
      <c r="E570" s="235">
        <v>0</v>
      </c>
      <c r="F570" s="235"/>
      <c r="G570" s="268">
        <f t="shared" si="49"/>
        <v>0</v>
      </c>
    </row>
    <row r="571" spans="1:7" hidden="1" outlineLevel="1" x14ac:dyDescent="0.2">
      <c r="A571" s="15" t="s">
        <v>551</v>
      </c>
      <c r="B571" s="16" t="s">
        <v>841</v>
      </c>
      <c r="C571" s="235">
        <v>0</v>
      </c>
      <c r="D571" s="235">
        <v>0</v>
      </c>
      <c r="E571" s="235">
        <v>0</v>
      </c>
      <c r="F571" s="235"/>
      <c r="G571" s="268">
        <f t="shared" si="49"/>
        <v>0</v>
      </c>
    </row>
    <row r="572" spans="1:7" hidden="1" outlineLevel="1" x14ac:dyDescent="0.2">
      <c r="A572" s="15" t="s">
        <v>553</v>
      </c>
      <c r="B572" s="16" t="s">
        <v>842</v>
      </c>
      <c r="C572" s="235">
        <v>0</v>
      </c>
      <c r="D572" s="235">
        <v>0</v>
      </c>
      <c r="E572" s="235">
        <v>0</v>
      </c>
      <c r="F572" s="235"/>
      <c r="G572" s="268">
        <f t="shared" si="49"/>
        <v>0</v>
      </c>
    </row>
    <row r="573" spans="1:7" hidden="1" outlineLevel="1" x14ac:dyDescent="0.2">
      <c r="A573" s="15" t="s">
        <v>555</v>
      </c>
      <c r="B573" s="16" t="s">
        <v>843</v>
      </c>
      <c r="C573" s="235">
        <v>0</v>
      </c>
      <c r="D573" s="235">
        <v>0</v>
      </c>
      <c r="E573" s="235">
        <v>0</v>
      </c>
      <c r="F573" s="235"/>
      <c r="G573" s="268">
        <f t="shared" si="49"/>
        <v>0</v>
      </c>
    </row>
    <row r="574" spans="1:7" hidden="1" outlineLevel="1" x14ac:dyDescent="0.2">
      <c r="A574" s="15" t="s">
        <v>557</v>
      </c>
      <c r="B574" s="16" t="s">
        <v>844</v>
      </c>
      <c r="C574" s="235">
        <v>0</v>
      </c>
      <c r="D574" s="235">
        <v>0</v>
      </c>
      <c r="E574" s="235">
        <v>0</v>
      </c>
      <c r="F574" s="235"/>
      <c r="G574" s="268">
        <f t="shared" si="49"/>
        <v>0</v>
      </c>
    </row>
    <row r="575" spans="1:7" hidden="1" outlineLevel="1" x14ac:dyDescent="0.2">
      <c r="A575" s="15" t="s">
        <v>559</v>
      </c>
      <c r="B575" s="16" t="s">
        <v>845</v>
      </c>
      <c r="C575" s="235">
        <v>0</v>
      </c>
      <c r="D575" s="235">
        <v>0</v>
      </c>
      <c r="E575" s="235">
        <v>0</v>
      </c>
      <c r="F575" s="235"/>
      <c r="G575" s="268">
        <f t="shared" si="49"/>
        <v>0</v>
      </c>
    </row>
    <row r="576" spans="1:7" hidden="1" outlineLevel="1" x14ac:dyDescent="0.2">
      <c r="A576" s="15" t="s">
        <v>561</v>
      </c>
      <c r="B576" s="16" t="s">
        <v>846</v>
      </c>
      <c r="C576" s="235">
        <v>0</v>
      </c>
      <c r="D576" s="235">
        <v>0</v>
      </c>
      <c r="E576" s="235">
        <v>0</v>
      </c>
      <c r="F576" s="235"/>
      <c r="G576" s="268">
        <f t="shared" si="49"/>
        <v>0</v>
      </c>
    </row>
    <row r="577" spans="1:7" hidden="1" outlineLevel="1" x14ac:dyDescent="0.2">
      <c r="A577" s="15" t="s">
        <v>563</v>
      </c>
      <c r="B577" s="16" t="s">
        <v>847</v>
      </c>
      <c r="C577" s="235">
        <v>0</v>
      </c>
      <c r="D577" s="235">
        <v>0</v>
      </c>
      <c r="E577" s="235">
        <v>0</v>
      </c>
      <c r="F577" s="235"/>
      <c r="G577" s="268">
        <f t="shared" si="49"/>
        <v>0</v>
      </c>
    </row>
    <row r="578" spans="1:7" hidden="1" outlineLevel="1" x14ac:dyDescent="0.2">
      <c r="A578" s="15" t="s">
        <v>565</v>
      </c>
      <c r="B578" s="16" t="s">
        <v>848</v>
      </c>
      <c r="C578" s="235">
        <v>0</v>
      </c>
      <c r="D578" s="235">
        <v>0</v>
      </c>
      <c r="E578" s="235">
        <v>0</v>
      </c>
      <c r="F578" s="235"/>
      <c r="G578" s="268">
        <f t="shared" si="49"/>
        <v>0</v>
      </c>
    </row>
    <row r="579" spans="1:7" hidden="1" outlineLevel="1" x14ac:dyDescent="0.2">
      <c r="A579" s="15" t="s">
        <v>567</v>
      </c>
      <c r="B579" s="16" t="s">
        <v>849</v>
      </c>
      <c r="C579" s="235">
        <v>0</v>
      </c>
      <c r="D579" s="235">
        <v>0</v>
      </c>
      <c r="E579" s="235">
        <v>0</v>
      </c>
      <c r="F579" s="235"/>
      <c r="G579" s="268">
        <f t="shared" si="49"/>
        <v>0</v>
      </c>
    </row>
    <row r="580" spans="1:7" hidden="1" outlineLevel="1" x14ac:dyDescent="0.2">
      <c r="A580" s="15" t="s">
        <v>569</v>
      </c>
      <c r="B580" s="16" t="s">
        <v>850</v>
      </c>
      <c r="C580" s="235">
        <v>0</v>
      </c>
      <c r="D580" s="235">
        <v>0</v>
      </c>
      <c r="E580" s="235">
        <v>0</v>
      </c>
      <c r="F580" s="235"/>
      <c r="G580" s="268">
        <f t="shared" si="49"/>
        <v>0</v>
      </c>
    </row>
    <row r="581" spans="1:7" hidden="1" outlineLevel="1" x14ac:dyDescent="0.2">
      <c r="A581" s="15" t="s">
        <v>571</v>
      </c>
      <c r="B581" s="16" t="s">
        <v>851</v>
      </c>
      <c r="C581" s="235">
        <v>0</v>
      </c>
      <c r="D581" s="235">
        <v>0</v>
      </c>
      <c r="E581" s="235">
        <v>0</v>
      </c>
      <c r="F581" s="235"/>
      <c r="G581" s="268">
        <f t="shared" si="49"/>
        <v>0</v>
      </c>
    </row>
    <row r="582" spans="1:7" hidden="1" outlineLevel="1" x14ac:dyDescent="0.2">
      <c r="A582" s="15" t="s">
        <v>573</v>
      </c>
      <c r="B582" s="16" t="s">
        <v>852</v>
      </c>
      <c r="C582" s="235">
        <v>0</v>
      </c>
      <c r="D582" s="235">
        <v>0</v>
      </c>
      <c r="E582" s="235">
        <v>0</v>
      </c>
      <c r="F582" s="235"/>
      <c r="G582" s="268">
        <f t="shared" si="49"/>
        <v>0</v>
      </c>
    </row>
    <row r="583" spans="1:7" hidden="1" outlineLevel="1" x14ac:dyDescent="0.2">
      <c r="A583" s="15" t="s">
        <v>575</v>
      </c>
      <c r="B583" s="16" t="s">
        <v>853</v>
      </c>
      <c r="C583" s="235">
        <v>0</v>
      </c>
      <c r="D583" s="235">
        <v>0</v>
      </c>
      <c r="E583" s="235">
        <v>0</v>
      </c>
      <c r="F583" s="235"/>
      <c r="G583" s="268">
        <f t="shared" ref="G583:G623" si="50">F583-C583</f>
        <v>0</v>
      </c>
    </row>
    <row r="584" spans="1:7" hidden="1" outlineLevel="1" x14ac:dyDescent="0.2">
      <c r="A584" s="15" t="s">
        <v>577</v>
      </c>
      <c r="B584" s="16" t="s">
        <v>854</v>
      </c>
      <c r="C584" s="235">
        <v>0</v>
      </c>
      <c r="D584" s="235">
        <v>0</v>
      </c>
      <c r="E584" s="235">
        <v>0</v>
      </c>
      <c r="F584" s="235"/>
      <c r="G584" s="268">
        <f t="shared" si="50"/>
        <v>0</v>
      </c>
    </row>
    <row r="585" spans="1:7" hidden="1" outlineLevel="1" x14ac:dyDescent="0.2">
      <c r="A585" s="15" t="s">
        <v>579</v>
      </c>
      <c r="B585" s="16" t="s">
        <v>855</v>
      </c>
      <c r="C585" s="235">
        <v>0</v>
      </c>
      <c r="D585" s="235">
        <v>0</v>
      </c>
      <c r="E585" s="235">
        <v>0</v>
      </c>
      <c r="F585" s="235"/>
      <c r="G585" s="268">
        <f t="shared" si="50"/>
        <v>0</v>
      </c>
    </row>
    <row r="586" spans="1:7" hidden="1" outlineLevel="1" x14ac:dyDescent="0.2">
      <c r="A586" s="15" t="s">
        <v>581</v>
      </c>
      <c r="B586" s="16" t="s">
        <v>856</v>
      </c>
      <c r="C586" s="235">
        <v>0</v>
      </c>
      <c r="D586" s="235">
        <v>0</v>
      </c>
      <c r="E586" s="235">
        <v>0</v>
      </c>
      <c r="F586" s="235"/>
      <c r="G586" s="268">
        <f t="shared" si="50"/>
        <v>0</v>
      </c>
    </row>
    <row r="587" spans="1:7" hidden="1" outlineLevel="1" x14ac:dyDescent="0.2">
      <c r="A587" s="15" t="s">
        <v>583</v>
      </c>
      <c r="B587" s="16" t="s">
        <v>857</v>
      </c>
      <c r="C587" s="235">
        <v>0</v>
      </c>
      <c r="D587" s="235">
        <v>0</v>
      </c>
      <c r="E587" s="235">
        <v>0</v>
      </c>
      <c r="F587" s="235"/>
      <c r="G587" s="268">
        <f t="shared" si="50"/>
        <v>0</v>
      </c>
    </row>
    <row r="588" spans="1:7" s="274" customFormat="1" ht="23.25" hidden="1" customHeight="1" x14ac:dyDescent="0.2">
      <c r="A588" s="33" t="s">
        <v>585</v>
      </c>
      <c r="B588" s="34" t="s">
        <v>858</v>
      </c>
      <c r="C588" s="243">
        <f t="shared" ref="C588" si="51">+C563+C564+C576</f>
        <v>0</v>
      </c>
      <c r="D588" s="243">
        <f t="shared" ref="D588" si="52">+D563+D564+D576</f>
        <v>0</v>
      </c>
      <c r="E588" s="243">
        <f t="shared" ref="E588" si="53">+E563+E564+E576</f>
        <v>0</v>
      </c>
      <c r="F588" s="243"/>
      <c r="G588" s="268">
        <f t="shared" si="50"/>
        <v>0</v>
      </c>
    </row>
    <row r="589" spans="1:7" s="276" customFormat="1" ht="22.5" hidden="1" customHeight="1" x14ac:dyDescent="0.2">
      <c r="A589" s="51" t="s">
        <v>587</v>
      </c>
      <c r="B589" s="52" t="s">
        <v>859</v>
      </c>
      <c r="C589" s="255">
        <f t="shared" ref="C589" si="54">+C361+C397+C497+C527+C536+C562+C588</f>
        <v>257000</v>
      </c>
      <c r="D589" s="255">
        <f t="shared" ref="D589" si="55">+D361+D397+D497+D527+D536+D562+D588</f>
        <v>257000</v>
      </c>
      <c r="E589" s="255">
        <f t="shared" ref="E589" si="56">+E361+E397+E497+E527+E536+E562+E588</f>
        <v>258748</v>
      </c>
      <c r="F589" s="255"/>
      <c r="G589" s="268">
        <f t="shared" si="50"/>
        <v>-257000</v>
      </c>
    </row>
    <row r="590" spans="1:7" hidden="1" x14ac:dyDescent="0.2">
      <c r="C590" s="235">
        <v>0</v>
      </c>
      <c r="D590" s="235">
        <v>0</v>
      </c>
      <c r="E590" s="235">
        <v>0</v>
      </c>
      <c r="F590" s="235"/>
      <c r="G590" s="268">
        <f t="shared" si="50"/>
        <v>0</v>
      </c>
    </row>
    <row r="591" spans="1:7" hidden="1" x14ac:dyDescent="0.2">
      <c r="A591" s="15" t="s">
        <v>11</v>
      </c>
      <c r="B591" s="16" t="s">
        <v>860</v>
      </c>
      <c r="C591" s="235">
        <v>0</v>
      </c>
      <c r="D591" s="235">
        <v>0</v>
      </c>
      <c r="E591" s="235">
        <v>0</v>
      </c>
      <c r="F591" s="235"/>
      <c r="G591" s="268">
        <f t="shared" si="50"/>
        <v>0</v>
      </c>
    </row>
    <row r="592" spans="1:7" hidden="1" x14ac:dyDescent="0.2">
      <c r="A592" s="15" t="s">
        <v>13</v>
      </c>
      <c r="B592" s="16" t="s">
        <v>861</v>
      </c>
      <c r="C592" s="235">
        <v>0</v>
      </c>
      <c r="D592" s="235">
        <v>0</v>
      </c>
      <c r="E592" s="235">
        <v>0</v>
      </c>
      <c r="F592" s="235"/>
      <c r="G592" s="268">
        <f t="shared" si="50"/>
        <v>0</v>
      </c>
    </row>
    <row r="593" spans="1:7" hidden="1" x14ac:dyDescent="0.2">
      <c r="A593" s="15" t="s">
        <v>15</v>
      </c>
      <c r="B593" s="16" t="s">
        <v>862</v>
      </c>
      <c r="C593" s="235">
        <v>0</v>
      </c>
      <c r="D593" s="235">
        <v>0</v>
      </c>
      <c r="E593" s="235">
        <v>0</v>
      </c>
      <c r="F593" s="235"/>
      <c r="G593" s="268">
        <f t="shared" si="50"/>
        <v>0</v>
      </c>
    </row>
    <row r="594" spans="1:7" hidden="1" x14ac:dyDescent="0.2">
      <c r="A594" s="15" t="s">
        <v>17</v>
      </c>
      <c r="B594" s="16" t="s">
        <v>863</v>
      </c>
      <c r="C594" s="235">
        <v>0</v>
      </c>
      <c r="D594" s="235">
        <v>0</v>
      </c>
      <c r="E594" s="235">
        <v>0</v>
      </c>
      <c r="F594" s="235"/>
      <c r="G594" s="268">
        <f t="shared" si="50"/>
        <v>0</v>
      </c>
    </row>
    <row r="595" spans="1:7" hidden="1" x14ac:dyDescent="0.2">
      <c r="A595" s="15" t="s">
        <v>19</v>
      </c>
      <c r="B595" s="16" t="s">
        <v>864</v>
      </c>
      <c r="C595" s="235">
        <v>0</v>
      </c>
      <c r="D595" s="235">
        <v>0</v>
      </c>
      <c r="E595" s="235">
        <v>0</v>
      </c>
      <c r="F595" s="235"/>
      <c r="G595" s="268">
        <f t="shared" si="50"/>
        <v>0</v>
      </c>
    </row>
    <row r="596" spans="1:7" hidden="1" x14ac:dyDescent="0.2">
      <c r="A596" s="18" t="s">
        <v>21</v>
      </c>
      <c r="B596" s="19" t="s">
        <v>865</v>
      </c>
      <c r="C596" s="235">
        <v>0</v>
      </c>
      <c r="D596" s="235">
        <v>0</v>
      </c>
      <c r="E596" s="235">
        <v>0</v>
      </c>
      <c r="F596" s="235"/>
      <c r="G596" s="268">
        <f t="shared" si="50"/>
        <v>0</v>
      </c>
    </row>
    <row r="597" spans="1:7" hidden="1" x14ac:dyDescent="0.2">
      <c r="A597" s="15" t="s">
        <v>23</v>
      </c>
      <c r="B597" s="16" t="s">
        <v>866</v>
      </c>
      <c r="C597" s="235">
        <v>0</v>
      </c>
      <c r="D597" s="235">
        <v>0</v>
      </c>
      <c r="E597" s="235">
        <v>0</v>
      </c>
      <c r="F597" s="235"/>
      <c r="G597" s="268">
        <f t="shared" si="50"/>
        <v>0</v>
      </c>
    </row>
    <row r="598" spans="1:7" hidden="1" x14ac:dyDescent="0.2">
      <c r="A598" s="15" t="s">
        <v>25</v>
      </c>
      <c r="B598" s="16" t="s">
        <v>867</v>
      </c>
      <c r="C598" s="235">
        <v>0</v>
      </c>
      <c r="D598" s="235">
        <v>0</v>
      </c>
      <c r="E598" s="235">
        <v>0</v>
      </c>
      <c r="F598" s="235"/>
      <c r="G598" s="268">
        <f t="shared" si="50"/>
        <v>0</v>
      </c>
    </row>
    <row r="599" spans="1:7" hidden="1" x14ac:dyDescent="0.2">
      <c r="A599" s="15" t="s">
        <v>27</v>
      </c>
      <c r="B599" s="16" t="s">
        <v>868</v>
      </c>
      <c r="C599" s="235">
        <v>0</v>
      </c>
      <c r="D599" s="235">
        <v>0</v>
      </c>
      <c r="E599" s="235">
        <v>0</v>
      </c>
      <c r="F599" s="235"/>
      <c r="G599" s="268">
        <f t="shared" si="50"/>
        <v>0</v>
      </c>
    </row>
    <row r="600" spans="1:7" hidden="1" x14ac:dyDescent="0.2">
      <c r="A600" s="15" t="s">
        <v>29</v>
      </c>
      <c r="B600" s="16" t="s">
        <v>869</v>
      </c>
      <c r="C600" s="235">
        <v>0</v>
      </c>
      <c r="D600" s="235">
        <v>0</v>
      </c>
      <c r="E600" s="235">
        <v>0</v>
      </c>
      <c r="F600" s="235"/>
      <c r="G600" s="268">
        <f t="shared" si="50"/>
        <v>0</v>
      </c>
    </row>
    <row r="601" spans="1:7" hidden="1" x14ac:dyDescent="0.2">
      <c r="A601" s="15" t="s">
        <v>31</v>
      </c>
      <c r="B601" s="16" t="s">
        <v>870</v>
      </c>
      <c r="C601" s="235">
        <v>0</v>
      </c>
      <c r="D601" s="235">
        <v>0</v>
      </c>
      <c r="E601" s="235">
        <v>0</v>
      </c>
      <c r="F601" s="235"/>
      <c r="G601" s="268">
        <f t="shared" si="50"/>
        <v>0</v>
      </c>
    </row>
    <row r="602" spans="1:7" hidden="1" x14ac:dyDescent="0.2">
      <c r="A602" s="15" t="s">
        <v>33</v>
      </c>
      <c r="B602" s="16" t="s">
        <v>871</v>
      </c>
      <c r="C602" s="235">
        <v>0</v>
      </c>
      <c r="D602" s="235">
        <v>0</v>
      </c>
      <c r="E602" s="235">
        <v>0</v>
      </c>
      <c r="F602" s="235"/>
      <c r="G602" s="268">
        <f t="shared" si="50"/>
        <v>0</v>
      </c>
    </row>
    <row r="603" spans="1:7" hidden="1" x14ac:dyDescent="0.2">
      <c r="A603" s="18" t="s">
        <v>35</v>
      </c>
      <c r="B603" s="19" t="s">
        <v>872</v>
      </c>
      <c r="C603" s="235">
        <v>0</v>
      </c>
      <c r="D603" s="235">
        <v>0</v>
      </c>
      <c r="E603" s="235">
        <v>0</v>
      </c>
      <c r="F603" s="235"/>
      <c r="G603" s="268">
        <f t="shared" si="50"/>
        <v>0</v>
      </c>
    </row>
    <row r="604" spans="1:7" x14ac:dyDescent="0.2">
      <c r="A604" s="15" t="s">
        <v>37</v>
      </c>
      <c r="B604" s="16" t="s">
        <v>873</v>
      </c>
      <c r="C604" s="267">
        <v>286371</v>
      </c>
      <c r="D604" s="267">
        <v>286371</v>
      </c>
      <c r="E604" s="267">
        <v>286371</v>
      </c>
      <c r="F604" s="267">
        <v>288</v>
      </c>
      <c r="G604" s="268">
        <f t="shared" si="50"/>
        <v>-286083</v>
      </c>
    </row>
    <row r="605" spans="1:7" hidden="1" x14ac:dyDescent="0.2">
      <c r="A605" s="15" t="s">
        <v>39</v>
      </c>
      <c r="B605" s="16" t="s">
        <v>874</v>
      </c>
      <c r="C605" s="267">
        <v>0</v>
      </c>
      <c r="D605" s="267">
        <v>0</v>
      </c>
      <c r="E605" s="267">
        <v>0</v>
      </c>
      <c r="F605" s="267"/>
      <c r="G605" s="268">
        <f t="shared" si="50"/>
        <v>0</v>
      </c>
    </row>
    <row r="606" spans="1:7" x14ac:dyDescent="0.2">
      <c r="A606" s="18" t="s">
        <v>41</v>
      </c>
      <c r="B606" s="19" t="s">
        <v>875</v>
      </c>
      <c r="C606" s="236">
        <f>C604</f>
        <v>286371</v>
      </c>
      <c r="D606" s="236">
        <f>D604</f>
        <v>286371</v>
      </c>
      <c r="E606" s="236">
        <f>E604</f>
        <v>286371</v>
      </c>
      <c r="F606" s="236">
        <f>F604</f>
        <v>288</v>
      </c>
      <c r="G606" s="268">
        <f t="shared" si="50"/>
        <v>-286083</v>
      </c>
    </row>
    <row r="607" spans="1:7" hidden="1" x14ac:dyDescent="0.2">
      <c r="A607" s="15" t="s">
        <v>43</v>
      </c>
      <c r="B607" s="16" t="s">
        <v>876</v>
      </c>
      <c r="C607" s="267">
        <v>0</v>
      </c>
      <c r="D607" s="267">
        <v>0</v>
      </c>
      <c r="E607" s="267">
        <v>0</v>
      </c>
      <c r="F607" s="267"/>
      <c r="G607" s="268">
        <f t="shared" si="50"/>
        <v>0</v>
      </c>
    </row>
    <row r="608" spans="1:7" hidden="1" x14ac:dyDescent="0.2">
      <c r="A608" s="15" t="s">
        <v>45</v>
      </c>
      <c r="B608" s="16" t="s">
        <v>877</v>
      </c>
      <c r="C608" s="267">
        <v>0</v>
      </c>
      <c r="D608" s="267">
        <v>0</v>
      </c>
      <c r="E608" s="267">
        <v>0</v>
      </c>
      <c r="F608" s="267"/>
      <c r="G608" s="268">
        <f t="shared" si="50"/>
        <v>0</v>
      </c>
    </row>
    <row r="609" spans="1:7" x14ac:dyDescent="0.2">
      <c r="A609" s="15" t="s">
        <v>47</v>
      </c>
      <c r="B609" s="16" t="s">
        <v>878</v>
      </c>
      <c r="C609" s="267">
        <v>40241629</v>
      </c>
      <c r="D609" s="267">
        <v>40241629</v>
      </c>
      <c r="E609" s="267">
        <v>36857343</v>
      </c>
      <c r="F609" s="267">
        <v>46456</v>
      </c>
      <c r="G609" s="268">
        <f t="shared" si="50"/>
        <v>-40195173</v>
      </c>
    </row>
    <row r="610" spans="1:7" hidden="1" x14ac:dyDescent="0.2">
      <c r="A610" s="15" t="s">
        <v>49</v>
      </c>
      <c r="B610" s="16" t="s">
        <v>879</v>
      </c>
      <c r="C610" s="267">
        <v>0</v>
      </c>
      <c r="D610" s="267">
        <v>0</v>
      </c>
      <c r="E610" s="267">
        <v>0</v>
      </c>
      <c r="F610" s="267"/>
      <c r="G610" s="268">
        <f t="shared" si="50"/>
        <v>0</v>
      </c>
    </row>
    <row r="611" spans="1:7" hidden="1" x14ac:dyDescent="0.2">
      <c r="A611" s="15" t="s">
        <v>51</v>
      </c>
      <c r="B611" s="16" t="s">
        <v>880</v>
      </c>
      <c r="C611" s="267">
        <v>0</v>
      </c>
      <c r="D611" s="267">
        <v>0</v>
      </c>
      <c r="E611" s="267">
        <v>0</v>
      </c>
      <c r="F611" s="267"/>
      <c r="G611" s="268">
        <f t="shared" si="50"/>
        <v>0</v>
      </c>
    </row>
    <row r="612" spans="1:7" hidden="1" x14ac:dyDescent="0.2">
      <c r="A612" s="15" t="s">
        <v>53</v>
      </c>
      <c r="B612" s="16" t="s">
        <v>881</v>
      </c>
      <c r="C612" s="267">
        <v>0</v>
      </c>
      <c r="D612" s="267">
        <v>0</v>
      </c>
      <c r="E612" s="267">
        <v>0</v>
      </c>
      <c r="F612" s="267"/>
      <c r="G612" s="268">
        <f t="shared" si="50"/>
        <v>0</v>
      </c>
    </row>
    <row r="613" spans="1:7" x14ac:dyDescent="0.2">
      <c r="A613" s="18" t="s">
        <v>55</v>
      </c>
      <c r="B613" s="19" t="s">
        <v>882</v>
      </c>
      <c r="C613" s="236">
        <f>C609+C606</f>
        <v>40528000</v>
      </c>
      <c r="D613" s="236">
        <f>D609+D606</f>
        <v>40528000</v>
      </c>
      <c r="E613" s="236">
        <f>E609+E606</f>
        <v>37143714</v>
      </c>
      <c r="F613" s="236">
        <f>F609+F606</f>
        <v>46744</v>
      </c>
      <c r="G613" s="268">
        <f t="shared" si="50"/>
        <v>-40481256</v>
      </c>
    </row>
    <row r="614" spans="1:7" hidden="1" x14ac:dyDescent="0.2">
      <c r="A614" s="15" t="s">
        <v>57</v>
      </c>
      <c r="B614" s="16" t="s">
        <v>883</v>
      </c>
      <c r="C614" s="267">
        <v>0</v>
      </c>
      <c r="D614" s="267">
        <v>0</v>
      </c>
      <c r="E614" s="267">
        <v>0</v>
      </c>
      <c r="F614" s="267"/>
      <c r="G614" s="268">
        <f t="shared" si="50"/>
        <v>0</v>
      </c>
    </row>
    <row r="615" spans="1:7" hidden="1" x14ac:dyDescent="0.2">
      <c r="A615" s="15" t="s">
        <v>59</v>
      </c>
      <c r="B615" s="16" t="s">
        <v>884</v>
      </c>
      <c r="C615" s="267">
        <v>0</v>
      </c>
      <c r="D615" s="267">
        <v>0</v>
      </c>
      <c r="E615" s="267">
        <v>0</v>
      </c>
      <c r="F615" s="267"/>
      <c r="G615" s="268">
        <f t="shared" si="50"/>
        <v>0</v>
      </c>
    </row>
    <row r="616" spans="1:7" hidden="1" x14ac:dyDescent="0.2">
      <c r="A616" s="15" t="s">
        <v>61</v>
      </c>
      <c r="B616" s="16" t="s">
        <v>885</v>
      </c>
      <c r="C616" s="267">
        <v>0</v>
      </c>
      <c r="D616" s="267">
        <v>0</v>
      </c>
      <c r="E616" s="267">
        <v>0</v>
      </c>
      <c r="F616" s="267"/>
      <c r="G616" s="268">
        <f t="shared" si="50"/>
        <v>0</v>
      </c>
    </row>
    <row r="617" spans="1:7" hidden="1" x14ac:dyDescent="0.2">
      <c r="A617" s="15" t="s">
        <v>63</v>
      </c>
      <c r="B617" s="16" t="s">
        <v>886</v>
      </c>
      <c r="C617" s="267">
        <v>0</v>
      </c>
      <c r="D617" s="267">
        <v>0</v>
      </c>
      <c r="E617" s="267">
        <v>0</v>
      </c>
      <c r="F617" s="267"/>
      <c r="G617" s="268">
        <f t="shared" si="50"/>
        <v>0</v>
      </c>
    </row>
    <row r="618" spans="1:7" hidden="1" x14ac:dyDescent="0.2">
      <c r="A618" s="15" t="s">
        <v>65</v>
      </c>
      <c r="B618" s="16" t="s">
        <v>887</v>
      </c>
      <c r="C618" s="267">
        <v>0</v>
      </c>
      <c r="D618" s="267">
        <v>0</v>
      </c>
      <c r="E618" s="267">
        <v>0</v>
      </c>
      <c r="F618" s="267"/>
      <c r="G618" s="268">
        <f t="shared" si="50"/>
        <v>0</v>
      </c>
    </row>
    <row r="619" spans="1:7" hidden="1" x14ac:dyDescent="0.2">
      <c r="A619" s="15" t="s">
        <v>67</v>
      </c>
      <c r="B619" s="16" t="s">
        <v>888</v>
      </c>
      <c r="C619" s="267">
        <v>0</v>
      </c>
      <c r="D619" s="267">
        <v>0</v>
      </c>
      <c r="E619" s="267">
        <v>0</v>
      </c>
      <c r="F619" s="267"/>
      <c r="G619" s="268">
        <f t="shared" si="50"/>
        <v>0</v>
      </c>
    </row>
    <row r="620" spans="1:7" hidden="1" x14ac:dyDescent="0.2">
      <c r="A620" s="15" t="s">
        <v>74</v>
      </c>
      <c r="B620" s="16" t="s">
        <v>889</v>
      </c>
      <c r="C620" s="267">
        <v>0</v>
      </c>
      <c r="D620" s="267">
        <v>0</v>
      </c>
      <c r="E620" s="267">
        <v>0</v>
      </c>
      <c r="F620" s="267"/>
      <c r="G620" s="268">
        <f t="shared" si="50"/>
        <v>0</v>
      </c>
    </row>
    <row r="621" spans="1:7" hidden="1" x14ac:dyDescent="0.2">
      <c r="A621" s="18" t="s">
        <v>83</v>
      </c>
      <c r="B621" s="19" t="s">
        <v>890</v>
      </c>
      <c r="C621" s="267">
        <v>0</v>
      </c>
      <c r="D621" s="267">
        <v>0</v>
      </c>
      <c r="E621" s="267">
        <v>0</v>
      </c>
      <c r="F621" s="267"/>
      <c r="G621" s="268">
        <f t="shared" si="50"/>
        <v>0</v>
      </c>
    </row>
    <row r="622" spans="1:7" hidden="1" x14ac:dyDescent="0.2">
      <c r="A622" s="15" t="s">
        <v>85</v>
      </c>
      <c r="B622" s="16" t="s">
        <v>891</v>
      </c>
      <c r="C622" s="267">
        <v>0</v>
      </c>
      <c r="D622" s="267">
        <v>0</v>
      </c>
      <c r="E622" s="267">
        <v>0</v>
      </c>
      <c r="F622" s="267"/>
      <c r="G622" s="268">
        <f t="shared" si="50"/>
        <v>0</v>
      </c>
    </row>
    <row r="623" spans="1:7" x14ac:dyDescent="0.2">
      <c r="A623" s="18" t="s">
        <v>87</v>
      </c>
      <c r="B623" s="19" t="s">
        <v>892</v>
      </c>
      <c r="C623" s="236">
        <f t="shared" ref="C623" si="57">C613</f>
        <v>40528000</v>
      </c>
      <c r="D623" s="236">
        <f t="shared" ref="D623" si="58">D613</f>
        <v>40528000</v>
      </c>
      <c r="E623" s="236">
        <f t="shared" ref="E623:F623" si="59">E613</f>
        <v>37143714</v>
      </c>
      <c r="F623" s="236">
        <f t="shared" si="59"/>
        <v>46744</v>
      </c>
      <c r="G623" s="268">
        <f t="shared" si="50"/>
        <v>-40481256</v>
      </c>
    </row>
    <row r="624" spans="1:7" hidden="1" x14ac:dyDescent="0.2">
      <c r="B624" s="265" t="s">
        <v>1002</v>
      </c>
      <c r="D624" s="12"/>
    </row>
    <row r="625" spans="1:7" hidden="1" x14ac:dyDescent="0.2">
      <c r="A625" s="38" t="s">
        <v>53</v>
      </c>
      <c r="B625" s="39" t="s">
        <v>894</v>
      </c>
      <c r="D625" s="12"/>
    </row>
    <row r="626" spans="1:7" hidden="1" x14ac:dyDescent="0.2">
      <c r="A626" s="40" t="s">
        <v>102</v>
      </c>
      <c r="B626" s="41" t="s">
        <v>895</v>
      </c>
      <c r="D626" s="12"/>
    </row>
    <row r="627" spans="1:7" x14ac:dyDescent="0.2">
      <c r="B627" s="277" t="s">
        <v>896</v>
      </c>
      <c r="C627" s="278">
        <f t="shared" ref="C627" si="60">+C318</f>
        <v>40785000</v>
      </c>
      <c r="D627" s="278">
        <f t="shared" ref="D627" si="61">+D318</f>
        <v>40785000</v>
      </c>
      <c r="E627" s="278">
        <f t="shared" ref="E627:G627" si="62">+E318</f>
        <v>36602609</v>
      </c>
      <c r="F627" s="278">
        <f t="shared" si="62"/>
        <v>46744</v>
      </c>
      <c r="G627" s="278">
        <f t="shared" si="62"/>
        <v>-40738256</v>
      </c>
    </row>
    <row r="628" spans="1:7" hidden="1" x14ac:dyDescent="0.2">
      <c r="B628" s="277" t="s">
        <v>897</v>
      </c>
      <c r="C628" s="268">
        <f t="shared" ref="C628" si="63">+C589</f>
        <v>257000</v>
      </c>
      <c r="D628" s="268">
        <f t="shared" ref="D628" si="64">+D589</f>
        <v>257000</v>
      </c>
      <c r="E628" s="268">
        <f t="shared" ref="E628:G628" si="65">+E589</f>
        <v>258748</v>
      </c>
      <c r="F628" s="268">
        <f t="shared" si="65"/>
        <v>0</v>
      </c>
      <c r="G628" s="268">
        <f t="shared" si="65"/>
        <v>-257000</v>
      </c>
    </row>
    <row r="629" spans="1:7" x14ac:dyDescent="0.2">
      <c r="B629" s="277" t="s">
        <v>910</v>
      </c>
      <c r="C629" s="279">
        <f t="shared" ref="C629" si="66">+C623</f>
        <v>40528000</v>
      </c>
      <c r="D629" s="279">
        <f t="shared" ref="D629" si="67">+D623</f>
        <v>40528000</v>
      </c>
      <c r="E629" s="279">
        <f t="shared" ref="E629:G629" si="68">+E623</f>
        <v>37143714</v>
      </c>
      <c r="F629" s="279">
        <f t="shared" si="68"/>
        <v>46744</v>
      </c>
      <c r="G629" s="279">
        <f t="shared" si="68"/>
        <v>-40481256</v>
      </c>
    </row>
    <row r="630" spans="1:7" hidden="1" x14ac:dyDescent="0.2">
      <c r="B630" s="265" t="s">
        <v>911</v>
      </c>
      <c r="D630" s="12"/>
    </row>
    <row r="631" spans="1:7" hidden="1" x14ac:dyDescent="0.2">
      <c r="D631" s="12"/>
    </row>
    <row r="632" spans="1:7" hidden="1" x14ac:dyDescent="0.2">
      <c r="D632" s="12"/>
    </row>
    <row r="633" spans="1:7" x14ac:dyDescent="0.2">
      <c r="C633" s="268">
        <f>+C627+C630</f>
        <v>40785000</v>
      </c>
      <c r="D633" s="268">
        <f>+D627+D630</f>
        <v>40785000</v>
      </c>
      <c r="E633" s="268">
        <f t="shared" ref="E633" si="69">+E627+E630</f>
        <v>36602609</v>
      </c>
      <c r="F633" s="268">
        <f>+F627+F630</f>
        <v>46744</v>
      </c>
      <c r="G633" s="268">
        <f>+G627+G630</f>
        <v>-40738256</v>
      </c>
    </row>
    <row r="634" spans="1:7" x14ac:dyDescent="0.2">
      <c r="C634" s="268">
        <f>+C628+C629</f>
        <v>40785000</v>
      </c>
      <c r="D634" s="268">
        <f>+D628+D629</f>
        <v>40785000</v>
      </c>
      <c r="E634" s="268">
        <f t="shared" ref="E634" si="70">+E628+E629</f>
        <v>37402462</v>
      </c>
      <c r="F634" s="268">
        <f>+F628+F629</f>
        <v>46744</v>
      </c>
      <c r="G634" s="268">
        <f>+G628+G629</f>
        <v>-40738256</v>
      </c>
    </row>
    <row r="635" spans="1:7" hidden="1" x14ac:dyDescent="0.2">
      <c r="D635" s="12"/>
    </row>
    <row r="636" spans="1:7" x14ac:dyDescent="0.2">
      <c r="B636" s="265" t="s">
        <v>1013</v>
      </c>
      <c r="C636" s="267">
        <f t="shared" ref="C636:E636" si="71">C633-B633</f>
        <v>40785000</v>
      </c>
      <c r="D636" s="267" t="e">
        <f>D633-#REF!</f>
        <v>#REF!</v>
      </c>
      <c r="E636" s="267">
        <f t="shared" si="71"/>
        <v>-4182391</v>
      </c>
      <c r="F636" s="267">
        <f>F633-E633</f>
        <v>-36555865</v>
      </c>
    </row>
    <row r="637" spans="1:7" x14ac:dyDescent="0.2">
      <c r="B637" s="265" t="s">
        <v>1014</v>
      </c>
      <c r="C637" s="267">
        <f t="shared" ref="C637:E637" si="72">C634-B634</f>
        <v>40785000</v>
      </c>
      <c r="D637" s="267" t="e">
        <f>D634-#REF!</f>
        <v>#REF!</v>
      </c>
      <c r="E637" s="267">
        <f t="shared" si="72"/>
        <v>-3382538</v>
      </c>
      <c r="F637" s="267">
        <f>F634-E634</f>
        <v>-37355718</v>
      </c>
    </row>
  </sheetData>
  <autoFilter ref="A5:F637">
    <filterColumn colId="5">
      <filters>
        <filter val="100"/>
        <filter val="12 820"/>
        <filter val="120"/>
        <filter val="140"/>
        <filter val="16 820"/>
        <filter val="2 300"/>
        <filter val="200"/>
        <filter val="24 685"/>
        <filter val="254"/>
        <filter val="26 255"/>
        <filter val="288"/>
        <filter val="3 180"/>
        <filter val="3 230"/>
        <filter val="3 350"/>
        <filter val="3 415"/>
        <filter val="3 500"/>
        <filter val="300"/>
        <filter val="-36 555 865"/>
        <filter val="-37 355 718"/>
        <filter val="400"/>
        <filter val="432"/>
        <filter val="450"/>
        <filter val="46 456"/>
        <filter val="46 744"/>
        <filter val="48"/>
        <filter val="5 400"/>
        <filter val="50"/>
        <filter val="520"/>
        <filter val="54"/>
        <filter val="60"/>
        <filter val="620"/>
        <filter val="65"/>
        <filter val="650"/>
        <filter val="700"/>
        <filter val="710"/>
        <filter val="8 400"/>
        <filter val="80"/>
      </filters>
    </filterColumn>
  </autoFilter>
  <printOptions horizontalCentered="1"/>
  <pageMargins left="0.39370078740157483" right="0.39370078740157483" top="0.78740157480314965" bottom="0.78740157480314965" header="0.51181102362204722" footer="0.51181102362204722"/>
  <pageSetup paperSize="9" scale="61" firstPageNumber="0" orientation="portrait" r:id="rId1"/>
  <headerFooter alignWithMargins="0">
    <oddHeader>&amp;L&amp;"Arial CE,Félkövér"Ordacsehi Község Önkormányzata
2025.évi költségvetési rendelete&amp;RÉrték típus:e Forint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view="pageBreakPreview" zoomScale="154" zoomScaleNormal="100" zoomScaleSheetLayoutView="154" workbookViewId="0">
      <selection activeCell="B4" sqref="B1:G1048576"/>
    </sheetView>
  </sheetViews>
  <sheetFormatPr defaultRowHeight="12" outlineLevelRow="1" x14ac:dyDescent="0.2"/>
  <cols>
    <col min="1" max="1" width="53.7109375" style="60" customWidth="1"/>
    <col min="2" max="2" width="8.28515625" style="53" hidden="1" customWidth="1"/>
    <col min="3" max="3" width="9.85546875" style="53" hidden="1" customWidth="1"/>
    <col min="4" max="4" width="11.7109375" style="53" hidden="1" customWidth="1"/>
    <col min="5" max="5" width="8.5703125" style="53" hidden="1" customWidth="1"/>
    <col min="6" max="6" width="7.85546875" style="53" hidden="1" customWidth="1"/>
    <col min="7" max="7" width="6.42578125" style="53" hidden="1" customWidth="1"/>
    <col min="8" max="8" width="12.7109375" style="53" customWidth="1"/>
    <col min="9" max="9" width="11.5703125" style="53" customWidth="1"/>
    <col min="10" max="16384" width="9.140625" style="53"/>
  </cols>
  <sheetData>
    <row r="1" spans="1:9" ht="12.75" x14ac:dyDescent="0.2">
      <c r="A1" s="312" t="s">
        <v>1052</v>
      </c>
      <c r="B1" s="312"/>
      <c r="C1" s="312"/>
      <c r="D1" s="312"/>
      <c r="E1" s="312"/>
      <c r="F1" s="312"/>
      <c r="G1" s="312"/>
    </row>
    <row r="2" spans="1:9" ht="12.75" x14ac:dyDescent="0.2">
      <c r="A2" s="312" t="s">
        <v>912</v>
      </c>
      <c r="B2" s="312"/>
      <c r="C2" s="312"/>
      <c r="D2" s="312"/>
      <c r="E2" s="312"/>
      <c r="F2" s="312"/>
      <c r="G2" s="312"/>
    </row>
    <row r="3" spans="1:9" x14ac:dyDescent="0.2">
      <c r="A3" s="313" t="s">
        <v>913</v>
      </c>
      <c r="B3" s="313"/>
      <c r="C3" s="313"/>
      <c r="D3" s="313"/>
      <c r="E3" s="313"/>
      <c r="F3" s="313"/>
      <c r="G3" s="313"/>
    </row>
    <row r="4" spans="1:9" x14ac:dyDescent="0.2">
      <c r="A4" s="218"/>
      <c r="B4" s="306"/>
      <c r="C4" s="306"/>
      <c r="D4" s="306"/>
      <c r="E4" s="306"/>
      <c r="F4" s="218"/>
      <c r="G4" s="218"/>
    </row>
    <row r="5" spans="1:9" ht="12.75" customHeight="1" x14ac:dyDescent="0.2">
      <c r="A5" s="319" t="s">
        <v>2</v>
      </c>
      <c r="B5" s="317" t="s">
        <v>1057</v>
      </c>
      <c r="C5" s="318"/>
      <c r="D5" s="314" t="s">
        <v>1058</v>
      </c>
      <c r="E5" s="316"/>
      <c r="F5" s="314" t="s">
        <v>1059</v>
      </c>
      <c r="G5" s="315"/>
      <c r="H5" s="314" t="s">
        <v>1060</v>
      </c>
      <c r="I5" s="315"/>
    </row>
    <row r="6" spans="1:9" ht="19.5" customHeight="1" x14ac:dyDescent="0.2">
      <c r="A6" s="319"/>
      <c r="B6" s="280" t="s">
        <v>914</v>
      </c>
      <c r="C6" s="308" t="s">
        <v>915</v>
      </c>
      <c r="D6" s="307" t="s">
        <v>914</v>
      </c>
      <c r="E6" s="307" t="s">
        <v>915</v>
      </c>
      <c r="F6" s="257"/>
      <c r="G6" s="286"/>
      <c r="H6" s="201"/>
      <c r="I6" s="201"/>
    </row>
    <row r="7" spans="1:9" ht="12.75" customHeight="1" x14ac:dyDescent="0.2">
      <c r="A7" s="55" t="s">
        <v>1034</v>
      </c>
      <c r="B7" s="222">
        <f>össz!C242</f>
        <v>2000000</v>
      </c>
      <c r="C7" s="201"/>
      <c r="D7" s="222">
        <f>össz!D242</f>
        <v>2000000</v>
      </c>
      <c r="E7" s="222"/>
      <c r="F7" s="222">
        <f>össz!E242</f>
        <v>300000</v>
      </c>
      <c r="G7" s="222">
        <v>0</v>
      </c>
      <c r="H7" s="222">
        <v>0</v>
      </c>
      <c r="I7" s="222">
        <f>össz!I242</f>
        <v>0</v>
      </c>
    </row>
    <row r="8" spans="1:9" ht="12.75" customHeight="1" x14ac:dyDescent="0.2">
      <c r="A8" s="55"/>
      <c r="B8" s="222"/>
      <c r="C8" s="201"/>
      <c r="D8" s="222"/>
      <c r="E8" s="222"/>
      <c r="F8" s="222"/>
      <c r="G8" s="224"/>
      <c r="H8" s="222">
        <v>500</v>
      </c>
      <c r="I8" s="222"/>
    </row>
    <row r="9" spans="1:9" s="54" customFormat="1" ht="18" customHeight="1" x14ac:dyDescent="0.2">
      <c r="A9" s="55" t="s">
        <v>1063</v>
      </c>
      <c r="B9" s="292"/>
      <c r="C9" s="292"/>
      <c r="D9" s="221"/>
      <c r="E9" s="221"/>
      <c r="F9" s="221"/>
      <c r="G9" s="288"/>
      <c r="H9" s="222">
        <v>1500</v>
      </c>
      <c r="I9" s="222">
        <v>405</v>
      </c>
    </row>
    <row r="10" spans="1:9" s="54" customFormat="1" x14ac:dyDescent="0.2">
      <c r="A10" s="204" t="s">
        <v>436</v>
      </c>
      <c r="B10" s="258">
        <f t="shared" ref="B10:C10" si="0">B7</f>
        <v>2000000</v>
      </c>
      <c r="C10" s="258">
        <f t="shared" si="0"/>
        <v>0</v>
      </c>
      <c r="D10" s="258">
        <f t="shared" ref="D10:G10" si="1">D7</f>
        <v>2000000</v>
      </c>
      <c r="E10" s="258">
        <f t="shared" si="1"/>
        <v>0</v>
      </c>
      <c r="F10" s="258">
        <f t="shared" si="1"/>
        <v>300000</v>
      </c>
      <c r="G10" s="258">
        <f t="shared" si="1"/>
        <v>0</v>
      </c>
      <c r="H10" s="258">
        <f>H7+H8+H9</f>
        <v>2000</v>
      </c>
      <c r="I10" s="258">
        <f>I7+I8+I9</f>
        <v>405</v>
      </c>
    </row>
    <row r="11" spans="1:9" s="56" customFormat="1" ht="11.25" outlineLevel="1" x14ac:dyDescent="0.2">
      <c r="A11" s="183"/>
      <c r="B11" s="293"/>
      <c r="C11" s="293"/>
      <c r="D11" s="222"/>
      <c r="E11" s="222"/>
      <c r="F11" s="222"/>
      <c r="G11" s="224"/>
      <c r="H11" s="293"/>
      <c r="I11" s="293"/>
    </row>
    <row r="12" spans="1:9" s="56" customFormat="1" ht="11.25" outlineLevel="1" x14ac:dyDescent="0.2">
      <c r="A12" s="183" t="s">
        <v>1018</v>
      </c>
      <c r="B12" s="222">
        <v>2000000</v>
      </c>
      <c r="C12" s="222">
        <v>220000</v>
      </c>
      <c r="D12" s="222">
        <v>2000000</v>
      </c>
      <c r="E12" s="260">
        <v>220000</v>
      </c>
      <c r="F12" s="260">
        <v>0</v>
      </c>
      <c r="G12" s="290">
        <v>0</v>
      </c>
      <c r="H12" s="222">
        <v>2000</v>
      </c>
      <c r="I12" s="222">
        <v>233</v>
      </c>
    </row>
    <row r="13" spans="1:9" s="58" customFormat="1" ht="19.5" customHeight="1" x14ac:dyDescent="0.2">
      <c r="A13" s="183"/>
      <c r="B13" s="294"/>
      <c r="C13" s="294"/>
      <c r="D13" s="183"/>
      <c r="E13" s="259"/>
      <c r="F13" s="259"/>
      <c r="G13" s="289"/>
      <c r="H13" s="294"/>
      <c r="I13" s="294"/>
    </row>
    <row r="14" spans="1:9" s="56" customFormat="1" ht="11.25" outlineLevel="1" x14ac:dyDescent="0.2">
      <c r="A14" s="263" t="s">
        <v>438</v>
      </c>
      <c r="B14" s="264">
        <f t="shared" ref="B14:C14" si="2">SUBTOTAL(9,B11:B13)</f>
        <v>2000000</v>
      </c>
      <c r="C14" s="264">
        <f t="shared" si="2"/>
        <v>220000</v>
      </c>
      <c r="D14" s="264">
        <f t="shared" ref="D14:I14" si="3">SUBTOTAL(9,D11:D13)</f>
        <v>2000000</v>
      </c>
      <c r="E14" s="264">
        <f t="shared" si="3"/>
        <v>220000</v>
      </c>
      <c r="F14" s="264">
        <f>SUBTOTAL(9,F11:F13)</f>
        <v>0</v>
      </c>
      <c r="G14" s="264">
        <f t="shared" si="3"/>
        <v>0</v>
      </c>
      <c r="H14" s="264">
        <f t="shared" si="3"/>
        <v>2000</v>
      </c>
      <c r="I14" s="264">
        <f t="shared" si="3"/>
        <v>233</v>
      </c>
    </row>
    <row r="15" spans="1:9" s="56" customFormat="1" ht="11.25" outlineLevel="1" x14ac:dyDescent="0.2">
      <c r="A15" s="183"/>
      <c r="B15" s="293"/>
      <c r="C15" s="293"/>
      <c r="D15" s="183"/>
      <c r="E15" s="183"/>
      <c r="F15" s="183"/>
      <c r="G15" s="295"/>
      <c r="H15" s="293"/>
      <c r="I15" s="293"/>
    </row>
    <row r="16" spans="1:9" s="56" customFormat="1" ht="11.25" outlineLevel="1" x14ac:dyDescent="0.2">
      <c r="A16" s="232"/>
      <c r="B16" s="293"/>
      <c r="C16" s="293"/>
      <c r="D16" s="221"/>
      <c r="E16" s="260"/>
      <c r="F16" s="260"/>
      <c r="G16" s="290"/>
      <c r="H16" s="293"/>
      <c r="I16" s="293"/>
    </row>
    <row r="17" spans="1:9" s="58" customFormat="1" ht="17.25" customHeight="1" x14ac:dyDescent="0.2">
      <c r="A17" s="231"/>
      <c r="B17" s="294"/>
      <c r="C17" s="294"/>
      <c r="D17" s="227"/>
      <c r="E17" s="261"/>
      <c r="F17" s="261"/>
      <c r="G17" s="291"/>
      <c r="H17" s="294"/>
      <c r="I17" s="294"/>
    </row>
    <row r="18" spans="1:9" s="56" customFormat="1" ht="11.25" outlineLevel="1" x14ac:dyDescent="0.2">
      <c r="A18" s="57" t="s">
        <v>1023</v>
      </c>
      <c r="B18" s="262">
        <v>0</v>
      </c>
      <c r="C18" s="262">
        <v>0</v>
      </c>
      <c r="D18" s="233">
        <v>0</v>
      </c>
      <c r="E18" s="262">
        <v>0</v>
      </c>
      <c r="F18" s="262">
        <v>0</v>
      </c>
      <c r="G18" s="262">
        <v>0</v>
      </c>
      <c r="H18" s="262">
        <v>0</v>
      </c>
      <c r="I18" s="262">
        <v>0</v>
      </c>
    </row>
    <row r="19" spans="1:9" s="56" customFormat="1" ht="11.25" outlineLevel="1" x14ac:dyDescent="0.2">
      <c r="A19" s="59"/>
      <c r="B19" s="293"/>
      <c r="C19" s="293"/>
      <c r="D19" s="222"/>
      <c r="E19" s="260"/>
      <c r="F19" s="260"/>
      <c r="G19" s="290"/>
      <c r="H19" s="293"/>
      <c r="I19" s="293"/>
    </row>
    <row r="20" spans="1:9" s="56" customFormat="1" ht="11.25" outlineLevel="1" x14ac:dyDescent="0.2">
      <c r="A20" s="59"/>
      <c r="B20" s="293"/>
      <c r="C20" s="293"/>
      <c r="D20" s="222"/>
      <c r="E20" s="260"/>
      <c r="F20" s="260"/>
      <c r="G20" s="290"/>
      <c r="H20" s="293"/>
      <c r="I20" s="293"/>
    </row>
    <row r="21" spans="1:9" s="58" customFormat="1" ht="11.25" x14ac:dyDescent="0.2">
      <c r="A21" s="202"/>
      <c r="B21" s="294"/>
      <c r="C21" s="294"/>
      <c r="D21" s="222"/>
      <c r="E21" s="260"/>
      <c r="F21" s="260"/>
      <c r="G21" s="290"/>
      <c r="H21" s="294"/>
      <c r="I21" s="294"/>
    </row>
    <row r="22" spans="1:9" s="56" customFormat="1" ht="11.25" outlineLevel="1" x14ac:dyDescent="0.2">
      <c r="A22" s="183"/>
      <c r="B22" s="222">
        <f>össz!C246</f>
        <v>2200000</v>
      </c>
      <c r="C22" s="222">
        <v>405000</v>
      </c>
      <c r="D22" s="222">
        <f>össz!D246</f>
        <v>2200000</v>
      </c>
      <c r="E22" s="222">
        <v>360</v>
      </c>
      <c r="F22" s="222">
        <f>össz!E246</f>
        <v>2526721</v>
      </c>
      <c r="G22" s="222">
        <f>össz!E249</f>
        <v>483426</v>
      </c>
      <c r="H22" s="222"/>
      <c r="I22" s="222"/>
    </row>
    <row r="23" spans="1:9" s="56" customFormat="1" ht="11.25" outlineLevel="1" x14ac:dyDescent="0.2">
      <c r="A23" s="203" t="s">
        <v>1064</v>
      </c>
      <c r="B23" s="293"/>
      <c r="C23" s="293"/>
      <c r="D23" s="222"/>
      <c r="E23" s="260"/>
      <c r="F23" s="260"/>
      <c r="G23" s="290"/>
      <c r="H23" s="222">
        <v>1000</v>
      </c>
      <c r="I23" s="222">
        <v>270</v>
      </c>
    </row>
    <row r="24" spans="1:9" s="56" customFormat="1" ht="11.25" outlineLevel="1" x14ac:dyDescent="0.2">
      <c r="A24" s="203" t="s">
        <v>1065</v>
      </c>
      <c r="B24" s="293"/>
      <c r="C24" s="293"/>
      <c r="D24" s="225"/>
      <c r="E24" s="226"/>
      <c r="F24" s="225"/>
      <c r="G24" s="226"/>
      <c r="H24" s="222">
        <v>2000</v>
      </c>
      <c r="I24" s="222">
        <v>540</v>
      </c>
    </row>
    <row r="25" spans="1:9" s="56" customFormat="1" ht="11.25" outlineLevel="1" x14ac:dyDescent="0.2">
      <c r="A25" s="203" t="s">
        <v>1067</v>
      </c>
      <c r="B25" s="293"/>
      <c r="C25" s="293"/>
      <c r="D25" s="222"/>
      <c r="E25" s="222"/>
      <c r="F25" s="222"/>
      <c r="G25" s="224"/>
      <c r="H25" s="293">
        <v>200</v>
      </c>
      <c r="I25" s="293">
        <v>54</v>
      </c>
    </row>
    <row r="26" spans="1:9" s="56" customFormat="1" ht="11.25" outlineLevel="1" x14ac:dyDescent="0.2">
      <c r="A26" s="203"/>
      <c r="B26" s="293"/>
      <c r="C26" s="293"/>
      <c r="D26" s="222"/>
      <c r="E26" s="222"/>
      <c r="F26" s="222"/>
      <c r="G26" s="224"/>
      <c r="H26" s="293"/>
      <c r="I26" s="293"/>
    </row>
    <row r="27" spans="1:9" s="56" customFormat="1" ht="11.25" outlineLevel="1" x14ac:dyDescent="0.2">
      <c r="A27" s="220" t="s">
        <v>444</v>
      </c>
      <c r="B27" s="228">
        <f t="shared" ref="B27:C27" si="4">B20+B21+B22+B23+B24</f>
        <v>2200000</v>
      </c>
      <c r="C27" s="228">
        <f t="shared" si="4"/>
        <v>405000</v>
      </c>
      <c r="D27" s="228">
        <f t="shared" ref="D27" si="5">D20+D21+D22+D23+D24</f>
        <v>2200000</v>
      </c>
      <c r="E27" s="228">
        <v>475200</v>
      </c>
      <c r="F27" s="228">
        <f>F20+F21+F22+F23+F24</f>
        <v>2526721</v>
      </c>
      <c r="G27" s="228">
        <f>G22</f>
        <v>483426</v>
      </c>
      <c r="H27" s="228">
        <f>H20+H21+H22+H23+H24+H25</f>
        <v>3200</v>
      </c>
      <c r="I27" s="228">
        <f>I20+I21+I22+I23+I24+I25</f>
        <v>864</v>
      </c>
    </row>
    <row r="28" spans="1:9" s="56" customFormat="1" outlineLevel="1" x14ac:dyDescent="0.2">
      <c r="A28" s="203"/>
      <c r="B28" s="293"/>
      <c r="C28" s="293"/>
      <c r="D28" s="229"/>
      <c r="E28" s="229"/>
      <c r="F28" s="229"/>
      <c r="G28" s="281"/>
      <c r="H28" s="293"/>
      <c r="I28" s="293"/>
    </row>
    <row r="29" spans="1:9" s="56" customFormat="1" outlineLevel="1" x14ac:dyDescent="0.2">
      <c r="A29" s="203"/>
      <c r="B29" s="293"/>
      <c r="C29" s="293"/>
      <c r="D29" s="229"/>
      <c r="E29" s="229"/>
      <c r="F29" s="229"/>
      <c r="G29" s="281"/>
      <c r="H29" s="293"/>
      <c r="I29" s="293"/>
    </row>
    <row r="30" spans="1:9" s="58" customFormat="1" ht="11.25" x14ac:dyDescent="0.2">
      <c r="A30" s="205"/>
      <c r="B30" s="294"/>
      <c r="C30" s="294"/>
      <c r="D30" s="223"/>
      <c r="E30" s="223"/>
      <c r="F30" s="223"/>
      <c r="G30" s="296"/>
      <c r="H30" s="294"/>
      <c r="I30" s="294"/>
    </row>
    <row r="31" spans="1:9" x14ac:dyDescent="0.2">
      <c r="A31" s="61" t="s">
        <v>916</v>
      </c>
      <c r="B31" s="234">
        <f t="shared" ref="B31:C31" si="6">B10+B14+B18+B27</f>
        <v>6200000</v>
      </c>
      <c r="C31" s="234">
        <f t="shared" si="6"/>
        <v>625000</v>
      </c>
      <c r="D31" s="234">
        <f t="shared" ref="D31:I31" si="7">D10+D14+D18+D27</f>
        <v>6200000</v>
      </c>
      <c r="E31" s="234">
        <f t="shared" si="7"/>
        <v>695200</v>
      </c>
      <c r="F31" s="234">
        <f t="shared" si="7"/>
        <v>2826721</v>
      </c>
      <c r="G31" s="234">
        <f>G10+G14+G18+G27</f>
        <v>483426</v>
      </c>
      <c r="H31" s="234">
        <f>H10+H14+H18+H27</f>
        <v>7200</v>
      </c>
      <c r="I31" s="234">
        <f t="shared" si="7"/>
        <v>1502</v>
      </c>
    </row>
    <row r="32" spans="1:9" x14ac:dyDescent="0.2">
      <c r="A32" s="59" t="s">
        <v>1025</v>
      </c>
      <c r="B32" s="299"/>
      <c r="C32" s="299"/>
      <c r="D32" s="222">
        <f>össz!D251</f>
        <v>70000000</v>
      </c>
      <c r="E32" s="224">
        <f>össz!D254</f>
        <v>19000000</v>
      </c>
      <c r="F32" s="222">
        <f>össz!E251</f>
        <v>53807530</v>
      </c>
      <c r="G32" s="224">
        <f>össz!E254</f>
        <v>14413284</v>
      </c>
      <c r="H32" s="222">
        <f>össz!F251</f>
        <v>19745</v>
      </c>
      <c r="I32" s="224">
        <f>össz!F254</f>
        <v>5331</v>
      </c>
    </row>
    <row r="33" spans="1:9" x14ac:dyDescent="0.2">
      <c r="A33" s="59"/>
      <c r="B33" s="299"/>
      <c r="C33" s="299"/>
      <c r="D33" s="222"/>
      <c r="E33" s="224"/>
      <c r="F33" s="222"/>
      <c r="G33" s="224"/>
      <c r="H33" s="299"/>
      <c r="I33" s="299"/>
    </row>
    <row r="34" spans="1:9" s="58" customFormat="1" ht="22.5" customHeight="1" x14ac:dyDescent="0.2">
      <c r="A34" s="59" t="s">
        <v>1015</v>
      </c>
      <c r="B34" s="294"/>
      <c r="C34" s="294"/>
      <c r="D34" s="222"/>
      <c r="E34" s="222"/>
      <c r="F34" s="222"/>
      <c r="G34" s="224"/>
      <c r="H34" s="294"/>
      <c r="I34" s="294"/>
    </row>
    <row r="35" spans="1:9" s="58" customFormat="1" ht="19.5" customHeight="1" x14ac:dyDescent="0.2">
      <c r="A35" s="57" t="s">
        <v>1012</v>
      </c>
      <c r="B35" s="230">
        <f t="shared" ref="B35:C35" si="8">B34+B32</f>
        <v>0</v>
      </c>
      <c r="C35" s="230">
        <f t="shared" si="8"/>
        <v>0</v>
      </c>
      <c r="D35" s="230">
        <f>D34+D32</f>
        <v>70000000</v>
      </c>
      <c r="E35" s="230">
        <f t="shared" ref="E35:I35" si="9">E34+E32</f>
        <v>19000000</v>
      </c>
      <c r="F35" s="230">
        <f t="shared" si="9"/>
        <v>53807530</v>
      </c>
      <c r="G35" s="230">
        <f t="shared" si="9"/>
        <v>14413284</v>
      </c>
      <c r="H35" s="230">
        <f t="shared" si="9"/>
        <v>19745</v>
      </c>
      <c r="I35" s="230">
        <f t="shared" si="9"/>
        <v>5331</v>
      </c>
    </row>
    <row r="36" spans="1:9" s="56" customFormat="1" ht="11.25" outlineLevel="1" x14ac:dyDescent="0.2">
      <c r="B36" s="293"/>
      <c r="C36" s="293"/>
      <c r="D36" s="221"/>
      <c r="E36" s="221"/>
      <c r="F36" s="221"/>
      <c r="G36" s="224"/>
      <c r="H36" s="293"/>
      <c r="I36" s="293"/>
    </row>
    <row r="37" spans="1:9" s="56" customFormat="1" ht="16.5" customHeight="1" outlineLevel="1" x14ac:dyDescent="0.2">
      <c r="A37" s="61" t="s">
        <v>917</v>
      </c>
      <c r="B37" s="233">
        <f t="shared" ref="B37:C37" si="10">B35</f>
        <v>0</v>
      </c>
      <c r="C37" s="233">
        <f t="shared" si="10"/>
        <v>0</v>
      </c>
      <c r="D37" s="233">
        <f t="shared" ref="D37:I37" si="11">D35</f>
        <v>70000000</v>
      </c>
      <c r="E37" s="233">
        <f t="shared" si="11"/>
        <v>19000000</v>
      </c>
      <c r="F37" s="233">
        <f t="shared" si="11"/>
        <v>53807530</v>
      </c>
      <c r="G37" s="233">
        <f t="shared" si="11"/>
        <v>14413284</v>
      </c>
      <c r="H37" s="233">
        <f t="shared" si="11"/>
        <v>19745</v>
      </c>
      <c r="I37" s="233">
        <f t="shared" si="11"/>
        <v>5331</v>
      </c>
    </row>
    <row r="38" spans="1:9" s="58" customFormat="1" ht="11.25" x14ac:dyDescent="0.2">
      <c r="A38" s="62"/>
      <c r="B38" s="294"/>
      <c r="C38" s="294"/>
      <c r="D38" s="221"/>
      <c r="E38" s="221"/>
      <c r="F38" s="221"/>
      <c r="G38" s="224"/>
      <c r="H38" s="294"/>
      <c r="I38" s="294"/>
    </row>
    <row r="39" spans="1:9" s="56" customFormat="1" ht="12.75" customHeight="1" outlineLevel="1" x14ac:dyDescent="0.2">
      <c r="A39" s="64"/>
      <c r="B39" s="293"/>
      <c r="C39" s="293"/>
      <c r="D39" s="184"/>
      <c r="E39" s="184"/>
      <c r="F39" s="184"/>
      <c r="G39" s="297"/>
      <c r="H39" s="293"/>
      <c r="I39" s="293"/>
    </row>
    <row r="40" spans="1:9" s="58" customFormat="1" ht="18.75" customHeight="1" x14ac:dyDescent="0.2">
      <c r="A40" s="64" t="s">
        <v>918</v>
      </c>
      <c r="B40" s="182">
        <f t="shared" ref="B40:C40" si="12">SUM(B31,B37)</f>
        <v>6200000</v>
      </c>
      <c r="C40" s="182">
        <f t="shared" si="12"/>
        <v>625000</v>
      </c>
      <c r="D40" s="182">
        <f>SUM(D31,D37)</f>
        <v>76200000</v>
      </c>
      <c r="E40" s="182">
        <f>SUM(E31,E37)</f>
        <v>19695200</v>
      </c>
      <c r="F40" s="182">
        <f>SUM(F31,F37)</f>
        <v>56634251</v>
      </c>
      <c r="G40" s="182">
        <f t="shared" ref="G40:I40" si="13">SUM(G31,G37)</f>
        <v>14896710</v>
      </c>
      <c r="H40" s="182">
        <f>SUM(H31,H37)</f>
        <v>26945</v>
      </c>
      <c r="I40" s="182">
        <f t="shared" si="13"/>
        <v>6833</v>
      </c>
    </row>
    <row r="41" spans="1:9" s="63" customFormat="1" ht="17.25" customHeight="1" outlineLevel="1" x14ac:dyDescent="0.2">
      <c r="A41" s="60"/>
      <c r="B41" s="293"/>
      <c r="C41" s="293"/>
      <c r="D41" s="201"/>
      <c r="E41" s="201"/>
      <c r="F41" s="201"/>
      <c r="G41" s="298"/>
      <c r="H41" s="293"/>
      <c r="I41" s="293"/>
    </row>
    <row r="42" spans="1:9" s="65" customFormat="1" ht="17.25" customHeight="1" x14ac:dyDescent="0.2">
      <c r="A42" s="60"/>
      <c r="B42" s="63"/>
      <c r="C42" s="63"/>
      <c r="D42" s="63"/>
      <c r="E42" s="63"/>
      <c r="F42" s="63"/>
      <c r="G42" s="63"/>
    </row>
    <row r="43" spans="1:9" s="65" customFormat="1" ht="17.25" customHeight="1" x14ac:dyDescent="0.2">
      <c r="A43" s="60"/>
      <c r="B43" s="63"/>
      <c r="C43" s="63"/>
      <c r="D43" s="63"/>
      <c r="E43" s="63"/>
      <c r="F43" s="63"/>
      <c r="G43" s="63"/>
    </row>
    <row r="44" spans="1:9" x14ac:dyDescent="0.2">
      <c r="B44" s="63"/>
      <c r="C44" s="63"/>
      <c r="D44" s="63"/>
      <c r="E44" s="63"/>
      <c r="F44" s="63"/>
      <c r="G44" s="63"/>
    </row>
    <row r="45" spans="1:9" s="63" customFormat="1" ht="11.25" x14ac:dyDescent="0.2">
      <c r="A45" s="60"/>
    </row>
    <row r="46" spans="1:9" s="63" customFormat="1" ht="11.25" x14ac:dyDescent="0.2">
      <c r="A46" s="60"/>
    </row>
    <row r="47" spans="1:9" s="63" customFormat="1" ht="11.25" x14ac:dyDescent="0.2">
      <c r="A47" s="60"/>
    </row>
    <row r="48" spans="1:9" s="63" customFormat="1" ht="11.25" x14ac:dyDescent="0.2">
      <c r="A48" s="60"/>
    </row>
    <row r="49" spans="1:7" s="63" customFormat="1" x14ac:dyDescent="0.2">
      <c r="A49" s="60"/>
      <c r="B49" s="53"/>
      <c r="C49" s="53"/>
      <c r="D49" s="53"/>
      <c r="E49" s="53"/>
      <c r="F49" s="53"/>
      <c r="G49" s="53"/>
    </row>
    <row r="50" spans="1:7" s="63" customFormat="1" x14ac:dyDescent="0.2">
      <c r="A50" s="60"/>
      <c r="B50" s="53"/>
      <c r="C50" s="53"/>
      <c r="D50" s="53"/>
      <c r="E50" s="53"/>
      <c r="F50" s="53"/>
      <c r="G50" s="53"/>
    </row>
    <row r="51" spans="1:7" s="63" customFormat="1" x14ac:dyDescent="0.2">
      <c r="A51" s="60"/>
      <c r="B51" s="53"/>
      <c r="C51" s="53"/>
      <c r="D51" s="53"/>
      <c r="E51" s="53"/>
      <c r="F51" s="53"/>
      <c r="G51" s="53"/>
    </row>
    <row r="238" spans="2:2" x14ac:dyDescent="0.2">
      <c r="B238" s="53" t="s">
        <v>1006</v>
      </c>
    </row>
  </sheetData>
  <autoFilter ref="A6:B6"/>
  <mergeCells count="8">
    <mergeCell ref="A1:G1"/>
    <mergeCell ref="A2:G2"/>
    <mergeCell ref="A3:G3"/>
    <mergeCell ref="H5:I5"/>
    <mergeCell ref="D5:E5"/>
    <mergeCell ref="B5:C5"/>
    <mergeCell ref="A5:A6"/>
    <mergeCell ref="F5:G5"/>
  </mergeCells>
  <printOptions horizontalCentered="1"/>
  <pageMargins left="0.39370078740157483" right="0.39370078740157483" top="0.78740157480314965" bottom="0.78740157480314965" header="0.51181102362204722" footer="0.51181102362204722"/>
  <pageSetup scale="61" firstPageNumber="0" orientation="landscape" r:id="rId1"/>
  <headerFooter alignWithMargins="0">
    <oddHeader>&amp;L&amp;"Arial CE,Félkövér"Ordacsehi Község Önkormányzata
2025.évi költségvetési rendelete&amp;RÉrték típus:e Forint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view="pageBreakPreview" zoomScale="112" zoomScaleNormal="100" zoomScaleSheetLayoutView="112" workbookViewId="0">
      <selection activeCell="G9" sqref="G9"/>
    </sheetView>
  </sheetViews>
  <sheetFormatPr defaultRowHeight="12.75" x14ac:dyDescent="0.2"/>
  <cols>
    <col min="1" max="1" width="37.5703125" customWidth="1"/>
    <col min="2" max="2" width="18.7109375" customWidth="1"/>
    <col min="3" max="3" width="15.7109375" customWidth="1"/>
    <col min="4" max="4" width="17.42578125" customWidth="1"/>
    <col min="5" max="5" width="13.140625" customWidth="1"/>
    <col min="257" max="257" width="37.5703125" customWidth="1"/>
    <col min="258" max="258" width="18.7109375" customWidth="1"/>
    <col min="259" max="259" width="15.7109375" customWidth="1"/>
    <col min="260" max="260" width="17.42578125" customWidth="1"/>
    <col min="513" max="513" width="37.5703125" customWidth="1"/>
    <col min="514" max="514" width="18.7109375" customWidth="1"/>
    <col min="515" max="515" width="15.7109375" customWidth="1"/>
    <col min="516" max="516" width="17.42578125" customWidth="1"/>
    <col min="769" max="769" width="37.5703125" customWidth="1"/>
    <col min="770" max="770" width="18.7109375" customWidth="1"/>
    <col min="771" max="771" width="15.7109375" customWidth="1"/>
    <col min="772" max="772" width="17.42578125" customWidth="1"/>
    <col min="1025" max="1025" width="37.5703125" customWidth="1"/>
    <col min="1026" max="1026" width="18.7109375" customWidth="1"/>
    <col min="1027" max="1027" width="15.7109375" customWidth="1"/>
    <col min="1028" max="1028" width="17.42578125" customWidth="1"/>
    <col min="1281" max="1281" width="37.5703125" customWidth="1"/>
    <col min="1282" max="1282" width="18.7109375" customWidth="1"/>
    <col min="1283" max="1283" width="15.7109375" customWidth="1"/>
    <col min="1284" max="1284" width="17.42578125" customWidth="1"/>
    <col min="1537" max="1537" width="37.5703125" customWidth="1"/>
    <col min="1538" max="1538" width="18.7109375" customWidth="1"/>
    <col min="1539" max="1539" width="15.7109375" customWidth="1"/>
    <col min="1540" max="1540" width="17.42578125" customWidth="1"/>
    <col min="1793" max="1793" width="37.5703125" customWidth="1"/>
    <col min="1794" max="1794" width="18.7109375" customWidth="1"/>
    <col min="1795" max="1795" width="15.7109375" customWidth="1"/>
    <col min="1796" max="1796" width="17.42578125" customWidth="1"/>
    <col min="2049" max="2049" width="37.5703125" customWidth="1"/>
    <col min="2050" max="2050" width="18.7109375" customWidth="1"/>
    <col min="2051" max="2051" width="15.7109375" customWidth="1"/>
    <col min="2052" max="2052" width="17.42578125" customWidth="1"/>
    <col min="2305" max="2305" width="37.5703125" customWidth="1"/>
    <col min="2306" max="2306" width="18.7109375" customWidth="1"/>
    <col min="2307" max="2307" width="15.7109375" customWidth="1"/>
    <col min="2308" max="2308" width="17.42578125" customWidth="1"/>
    <col min="2561" max="2561" width="37.5703125" customWidth="1"/>
    <col min="2562" max="2562" width="18.7109375" customWidth="1"/>
    <col min="2563" max="2563" width="15.7109375" customWidth="1"/>
    <col min="2564" max="2564" width="17.42578125" customWidth="1"/>
    <col min="2817" max="2817" width="37.5703125" customWidth="1"/>
    <col min="2818" max="2818" width="18.7109375" customWidth="1"/>
    <col min="2819" max="2819" width="15.7109375" customWidth="1"/>
    <col min="2820" max="2820" width="17.42578125" customWidth="1"/>
    <col min="3073" max="3073" width="37.5703125" customWidth="1"/>
    <col min="3074" max="3074" width="18.7109375" customWidth="1"/>
    <col min="3075" max="3075" width="15.7109375" customWidth="1"/>
    <col min="3076" max="3076" width="17.42578125" customWidth="1"/>
    <col min="3329" max="3329" width="37.5703125" customWidth="1"/>
    <col min="3330" max="3330" width="18.7109375" customWidth="1"/>
    <col min="3331" max="3331" width="15.7109375" customWidth="1"/>
    <col min="3332" max="3332" width="17.42578125" customWidth="1"/>
    <col min="3585" max="3585" width="37.5703125" customWidth="1"/>
    <col min="3586" max="3586" width="18.7109375" customWidth="1"/>
    <col min="3587" max="3587" width="15.7109375" customWidth="1"/>
    <col min="3588" max="3588" width="17.42578125" customWidth="1"/>
    <col min="3841" max="3841" width="37.5703125" customWidth="1"/>
    <col min="3842" max="3842" width="18.7109375" customWidth="1"/>
    <col min="3843" max="3843" width="15.7109375" customWidth="1"/>
    <col min="3844" max="3844" width="17.42578125" customWidth="1"/>
    <col min="4097" max="4097" width="37.5703125" customWidth="1"/>
    <col min="4098" max="4098" width="18.7109375" customWidth="1"/>
    <col min="4099" max="4099" width="15.7109375" customWidth="1"/>
    <col min="4100" max="4100" width="17.42578125" customWidth="1"/>
    <col min="4353" max="4353" width="37.5703125" customWidth="1"/>
    <col min="4354" max="4354" width="18.7109375" customWidth="1"/>
    <col min="4355" max="4355" width="15.7109375" customWidth="1"/>
    <col min="4356" max="4356" width="17.42578125" customWidth="1"/>
    <col min="4609" max="4609" width="37.5703125" customWidth="1"/>
    <col min="4610" max="4610" width="18.7109375" customWidth="1"/>
    <col min="4611" max="4611" width="15.7109375" customWidth="1"/>
    <col min="4612" max="4612" width="17.42578125" customWidth="1"/>
    <col min="4865" max="4865" width="37.5703125" customWidth="1"/>
    <col min="4866" max="4866" width="18.7109375" customWidth="1"/>
    <col min="4867" max="4867" width="15.7109375" customWidth="1"/>
    <col min="4868" max="4868" width="17.42578125" customWidth="1"/>
    <col min="5121" max="5121" width="37.5703125" customWidth="1"/>
    <col min="5122" max="5122" width="18.7109375" customWidth="1"/>
    <col min="5123" max="5123" width="15.7109375" customWidth="1"/>
    <col min="5124" max="5124" width="17.42578125" customWidth="1"/>
    <col min="5377" max="5377" width="37.5703125" customWidth="1"/>
    <col min="5378" max="5378" width="18.7109375" customWidth="1"/>
    <col min="5379" max="5379" width="15.7109375" customWidth="1"/>
    <col min="5380" max="5380" width="17.42578125" customWidth="1"/>
    <col min="5633" max="5633" width="37.5703125" customWidth="1"/>
    <col min="5634" max="5634" width="18.7109375" customWidth="1"/>
    <col min="5635" max="5635" width="15.7109375" customWidth="1"/>
    <col min="5636" max="5636" width="17.42578125" customWidth="1"/>
    <col min="5889" max="5889" width="37.5703125" customWidth="1"/>
    <col min="5890" max="5890" width="18.7109375" customWidth="1"/>
    <col min="5891" max="5891" width="15.7109375" customWidth="1"/>
    <col min="5892" max="5892" width="17.42578125" customWidth="1"/>
    <col min="6145" max="6145" width="37.5703125" customWidth="1"/>
    <col min="6146" max="6146" width="18.7109375" customWidth="1"/>
    <col min="6147" max="6147" width="15.7109375" customWidth="1"/>
    <col min="6148" max="6148" width="17.42578125" customWidth="1"/>
    <col min="6401" max="6401" width="37.5703125" customWidth="1"/>
    <col min="6402" max="6402" width="18.7109375" customWidth="1"/>
    <col min="6403" max="6403" width="15.7109375" customWidth="1"/>
    <col min="6404" max="6404" width="17.42578125" customWidth="1"/>
    <col min="6657" max="6657" width="37.5703125" customWidth="1"/>
    <col min="6658" max="6658" width="18.7109375" customWidth="1"/>
    <col min="6659" max="6659" width="15.7109375" customWidth="1"/>
    <col min="6660" max="6660" width="17.42578125" customWidth="1"/>
    <col min="6913" max="6913" width="37.5703125" customWidth="1"/>
    <col min="6914" max="6914" width="18.7109375" customWidth="1"/>
    <col min="6915" max="6915" width="15.7109375" customWidth="1"/>
    <col min="6916" max="6916" width="17.42578125" customWidth="1"/>
    <col min="7169" max="7169" width="37.5703125" customWidth="1"/>
    <col min="7170" max="7170" width="18.7109375" customWidth="1"/>
    <col min="7171" max="7171" width="15.7109375" customWidth="1"/>
    <col min="7172" max="7172" width="17.42578125" customWidth="1"/>
    <col min="7425" max="7425" width="37.5703125" customWidth="1"/>
    <col min="7426" max="7426" width="18.7109375" customWidth="1"/>
    <col min="7427" max="7427" width="15.7109375" customWidth="1"/>
    <col min="7428" max="7428" width="17.42578125" customWidth="1"/>
    <col min="7681" max="7681" width="37.5703125" customWidth="1"/>
    <col min="7682" max="7682" width="18.7109375" customWidth="1"/>
    <col min="7683" max="7683" width="15.7109375" customWidth="1"/>
    <col min="7684" max="7684" width="17.42578125" customWidth="1"/>
    <col min="7937" max="7937" width="37.5703125" customWidth="1"/>
    <col min="7938" max="7938" width="18.7109375" customWidth="1"/>
    <col min="7939" max="7939" width="15.7109375" customWidth="1"/>
    <col min="7940" max="7940" width="17.42578125" customWidth="1"/>
    <col min="8193" max="8193" width="37.5703125" customWidth="1"/>
    <col min="8194" max="8194" width="18.7109375" customWidth="1"/>
    <col min="8195" max="8195" width="15.7109375" customWidth="1"/>
    <col min="8196" max="8196" width="17.42578125" customWidth="1"/>
    <col min="8449" max="8449" width="37.5703125" customWidth="1"/>
    <col min="8450" max="8450" width="18.7109375" customWidth="1"/>
    <col min="8451" max="8451" width="15.7109375" customWidth="1"/>
    <col min="8452" max="8452" width="17.42578125" customWidth="1"/>
    <col min="8705" max="8705" width="37.5703125" customWidth="1"/>
    <col min="8706" max="8706" width="18.7109375" customWidth="1"/>
    <col min="8707" max="8707" width="15.7109375" customWidth="1"/>
    <col min="8708" max="8708" width="17.42578125" customWidth="1"/>
    <col min="8961" max="8961" width="37.5703125" customWidth="1"/>
    <col min="8962" max="8962" width="18.7109375" customWidth="1"/>
    <col min="8963" max="8963" width="15.7109375" customWidth="1"/>
    <col min="8964" max="8964" width="17.42578125" customWidth="1"/>
    <col min="9217" max="9217" width="37.5703125" customWidth="1"/>
    <col min="9218" max="9218" width="18.7109375" customWidth="1"/>
    <col min="9219" max="9219" width="15.7109375" customWidth="1"/>
    <col min="9220" max="9220" width="17.42578125" customWidth="1"/>
    <col min="9473" max="9473" width="37.5703125" customWidth="1"/>
    <col min="9474" max="9474" width="18.7109375" customWidth="1"/>
    <col min="9475" max="9475" width="15.7109375" customWidth="1"/>
    <col min="9476" max="9476" width="17.42578125" customWidth="1"/>
    <col min="9729" max="9729" width="37.5703125" customWidth="1"/>
    <col min="9730" max="9730" width="18.7109375" customWidth="1"/>
    <col min="9731" max="9731" width="15.7109375" customWidth="1"/>
    <col min="9732" max="9732" width="17.42578125" customWidth="1"/>
    <col min="9985" max="9985" width="37.5703125" customWidth="1"/>
    <col min="9986" max="9986" width="18.7109375" customWidth="1"/>
    <col min="9987" max="9987" width="15.7109375" customWidth="1"/>
    <col min="9988" max="9988" width="17.42578125" customWidth="1"/>
    <col min="10241" max="10241" width="37.5703125" customWidth="1"/>
    <col min="10242" max="10242" width="18.7109375" customWidth="1"/>
    <col min="10243" max="10243" width="15.7109375" customWidth="1"/>
    <col min="10244" max="10244" width="17.42578125" customWidth="1"/>
    <col min="10497" max="10497" width="37.5703125" customWidth="1"/>
    <col min="10498" max="10498" width="18.7109375" customWidth="1"/>
    <col min="10499" max="10499" width="15.7109375" customWidth="1"/>
    <col min="10500" max="10500" width="17.42578125" customWidth="1"/>
    <col min="10753" max="10753" width="37.5703125" customWidth="1"/>
    <col min="10754" max="10754" width="18.7109375" customWidth="1"/>
    <col min="10755" max="10755" width="15.7109375" customWidth="1"/>
    <col min="10756" max="10756" width="17.42578125" customWidth="1"/>
    <col min="11009" max="11009" width="37.5703125" customWidth="1"/>
    <col min="11010" max="11010" width="18.7109375" customWidth="1"/>
    <col min="11011" max="11011" width="15.7109375" customWidth="1"/>
    <col min="11012" max="11012" width="17.42578125" customWidth="1"/>
    <col min="11265" max="11265" width="37.5703125" customWidth="1"/>
    <col min="11266" max="11266" width="18.7109375" customWidth="1"/>
    <col min="11267" max="11267" width="15.7109375" customWidth="1"/>
    <col min="11268" max="11268" width="17.42578125" customWidth="1"/>
    <col min="11521" max="11521" width="37.5703125" customWidth="1"/>
    <col min="11522" max="11522" width="18.7109375" customWidth="1"/>
    <col min="11523" max="11523" width="15.7109375" customWidth="1"/>
    <col min="11524" max="11524" width="17.42578125" customWidth="1"/>
    <col min="11777" max="11777" width="37.5703125" customWidth="1"/>
    <col min="11778" max="11778" width="18.7109375" customWidth="1"/>
    <col min="11779" max="11779" width="15.7109375" customWidth="1"/>
    <col min="11780" max="11780" width="17.42578125" customWidth="1"/>
    <col min="12033" max="12033" width="37.5703125" customWidth="1"/>
    <col min="12034" max="12034" width="18.7109375" customWidth="1"/>
    <col min="12035" max="12035" width="15.7109375" customWidth="1"/>
    <col min="12036" max="12036" width="17.42578125" customWidth="1"/>
    <col min="12289" max="12289" width="37.5703125" customWidth="1"/>
    <col min="12290" max="12290" width="18.7109375" customWidth="1"/>
    <col min="12291" max="12291" width="15.7109375" customWidth="1"/>
    <col min="12292" max="12292" width="17.42578125" customWidth="1"/>
    <col min="12545" max="12545" width="37.5703125" customWidth="1"/>
    <col min="12546" max="12546" width="18.7109375" customWidth="1"/>
    <col min="12547" max="12547" width="15.7109375" customWidth="1"/>
    <col min="12548" max="12548" width="17.42578125" customWidth="1"/>
    <col min="12801" max="12801" width="37.5703125" customWidth="1"/>
    <col min="12802" max="12802" width="18.7109375" customWidth="1"/>
    <col min="12803" max="12803" width="15.7109375" customWidth="1"/>
    <col min="12804" max="12804" width="17.42578125" customWidth="1"/>
    <col min="13057" max="13057" width="37.5703125" customWidth="1"/>
    <col min="13058" max="13058" width="18.7109375" customWidth="1"/>
    <col min="13059" max="13059" width="15.7109375" customWidth="1"/>
    <col min="13060" max="13060" width="17.42578125" customWidth="1"/>
    <col min="13313" max="13313" width="37.5703125" customWidth="1"/>
    <col min="13314" max="13314" width="18.7109375" customWidth="1"/>
    <col min="13315" max="13315" width="15.7109375" customWidth="1"/>
    <col min="13316" max="13316" width="17.42578125" customWidth="1"/>
    <col min="13569" max="13569" width="37.5703125" customWidth="1"/>
    <col min="13570" max="13570" width="18.7109375" customWidth="1"/>
    <col min="13571" max="13571" width="15.7109375" customWidth="1"/>
    <col min="13572" max="13572" width="17.42578125" customWidth="1"/>
    <col min="13825" max="13825" width="37.5703125" customWidth="1"/>
    <col min="13826" max="13826" width="18.7109375" customWidth="1"/>
    <col min="13827" max="13827" width="15.7109375" customWidth="1"/>
    <col min="13828" max="13828" width="17.42578125" customWidth="1"/>
    <col min="14081" max="14081" width="37.5703125" customWidth="1"/>
    <col min="14082" max="14082" width="18.7109375" customWidth="1"/>
    <col min="14083" max="14083" width="15.7109375" customWidth="1"/>
    <col min="14084" max="14084" width="17.42578125" customWidth="1"/>
    <col min="14337" max="14337" width="37.5703125" customWidth="1"/>
    <col min="14338" max="14338" width="18.7109375" customWidth="1"/>
    <col min="14339" max="14339" width="15.7109375" customWidth="1"/>
    <col min="14340" max="14340" width="17.42578125" customWidth="1"/>
    <col min="14593" max="14593" width="37.5703125" customWidth="1"/>
    <col min="14594" max="14594" width="18.7109375" customWidth="1"/>
    <col min="14595" max="14595" width="15.7109375" customWidth="1"/>
    <col min="14596" max="14596" width="17.42578125" customWidth="1"/>
    <col min="14849" max="14849" width="37.5703125" customWidth="1"/>
    <col min="14850" max="14850" width="18.7109375" customWidth="1"/>
    <col min="14851" max="14851" width="15.7109375" customWidth="1"/>
    <col min="14852" max="14852" width="17.42578125" customWidth="1"/>
    <col min="15105" max="15105" width="37.5703125" customWidth="1"/>
    <col min="15106" max="15106" width="18.7109375" customWidth="1"/>
    <col min="15107" max="15107" width="15.7109375" customWidth="1"/>
    <col min="15108" max="15108" width="17.42578125" customWidth="1"/>
    <col min="15361" max="15361" width="37.5703125" customWidth="1"/>
    <col min="15362" max="15362" width="18.7109375" customWidth="1"/>
    <col min="15363" max="15363" width="15.7109375" customWidth="1"/>
    <col min="15364" max="15364" width="17.42578125" customWidth="1"/>
    <col min="15617" max="15617" width="37.5703125" customWidth="1"/>
    <col min="15618" max="15618" width="18.7109375" customWidth="1"/>
    <col min="15619" max="15619" width="15.7109375" customWidth="1"/>
    <col min="15620" max="15620" width="17.42578125" customWidth="1"/>
    <col min="15873" max="15873" width="37.5703125" customWidth="1"/>
    <col min="15874" max="15874" width="18.7109375" customWidth="1"/>
    <col min="15875" max="15875" width="15.7109375" customWidth="1"/>
    <col min="15876" max="15876" width="17.42578125" customWidth="1"/>
    <col min="16129" max="16129" width="37.5703125" customWidth="1"/>
    <col min="16130" max="16130" width="18.7109375" customWidth="1"/>
    <col min="16131" max="16131" width="15.7109375" customWidth="1"/>
    <col min="16132" max="16132" width="17.42578125" customWidth="1"/>
  </cols>
  <sheetData>
    <row r="1" spans="1:10" x14ac:dyDescent="0.2">
      <c r="A1" s="312" t="s">
        <v>1051</v>
      </c>
      <c r="B1" s="312"/>
      <c r="C1" s="312"/>
      <c r="D1" s="312"/>
      <c r="E1" s="312"/>
      <c r="F1" s="3"/>
      <c r="G1" s="3"/>
      <c r="H1" s="3"/>
      <c r="I1" s="3"/>
      <c r="J1" s="43"/>
    </row>
    <row r="2" spans="1:10" x14ac:dyDescent="0.2">
      <c r="A2" s="312" t="s">
        <v>912</v>
      </c>
      <c r="B2" s="312"/>
      <c r="C2" s="312"/>
      <c r="D2" s="312"/>
      <c r="E2" s="312"/>
      <c r="F2" s="3"/>
      <c r="G2" s="3"/>
      <c r="H2" s="3"/>
      <c r="I2" s="3"/>
      <c r="J2" s="43"/>
    </row>
    <row r="3" spans="1:10" ht="12.75" customHeight="1" x14ac:dyDescent="0.2">
      <c r="A3" s="323" t="s">
        <v>1017</v>
      </c>
      <c r="B3" s="323"/>
      <c r="C3" s="323"/>
      <c r="D3" s="323"/>
      <c r="E3" s="323"/>
    </row>
    <row r="4" spans="1:10" ht="13.5" thickBot="1" x14ac:dyDescent="0.25">
      <c r="A4" s="320"/>
      <c r="B4" s="320"/>
      <c r="C4" s="320"/>
      <c r="D4" s="320"/>
      <c r="E4" s="320"/>
      <c r="F4" s="3"/>
      <c r="G4" s="3"/>
      <c r="H4" s="3"/>
      <c r="I4" s="3"/>
      <c r="J4" s="43"/>
    </row>
    <row r="5" spans="1:10" ht="13.5" thickBot="1" x14ac:dyDescent="0.25">
      <c r="A5" s="321" t="s">
        <v>926</v>
      </c>
      <c r="B5" s="322" t="s">
        <v>927</v>
      </c>
      <c r="C5" s="322"/>
      <c r="D5" s="322"/>
      <c r="E5" s="322"/>
    </row>
    <row r="6" spans="1:10" ht="25.5" x14ac:dyDescent="0.2">
      <c r="A6" s="321"/>
      <c r="B6" s="79" t="s">
        <v>928</v>
      </c>
      <c r="C6" s="80" t="s">
        <v>929</v>
      </c>
      <c r="D6" s="81" t="s">
        <v>930</v>
      </c>
      <c r="E6" s="82" t="s">
        <v>931</v>
      </c>
    </row>
    <row r="7" spans="1:10" x14ac:dyDescent="0.2">
      <c r="A7" s="83" t="s">
        <v>932</v>
      </c>
      <c r="B7" s="84"/>
      <c r="C7" s="84"/>
      <c r="D7" s="85">
        <v>5</v>
      </c>
      <c r="E7" s="86">
        <v>5</v>
      </c>
    </row>
    <row r="8" spans="1:10" x14ac:dyDescent="0.2">
      <c r="A8" s="87" t="s">
        <v>6</v>
      </c>
      <c r="B8" s="84"/>
      <c r="C8" s="84">
        <v>4</v>
      </c>
      <c r="D8" s="88"/>
      <c r="E8" s="86">
        <v>4</v>
      </c>
    </row>
    <row r="9" spans="1:10" ht="13.5" thickBot="1" x14ac:dyDescent="0.25">
      <c r="A9" s="89" t="s">
        <v>933</v>
      </c>
      <c r="B9" s="90"/>
      <c r="C9" s="90"/>
      <c r="D9" s="91"/>
      <c r="E9" s="86">
        <v>0</v>
      </c>
    </row>
    <row r="10" spans="1:10" ht="13.5" thickBot="1" x14ac:dyDescent="0.25">
      <c r="A10" s="92" t="s">
        <v>934</v>
      </c>
      <c r="B10" s="93">
        <f>SUM(B7:B9)</f>
        <v>0</v>
      </c>
      <c r="C10" s="93">
        <f>SUM(C7:C9)</f>
        <v>4</v>
      </c>
      <c r="D10" s="93">
        <f>SUM(D7:D9)</f>
        <v>5</v>
      </c>
      <c r="E10" s="94">
        <f>SUM(E7:E9)</f>
        <v>9</v>
      </c>
    </row>
    <row r="236" spans="2:2" x14ac:dyDescent="0.2">
      <c r="B236" t="s">
        <v>1006</v>
      </c>
    </row>
  </sheetData>
  <mergeCells count="6">
    <mergeCell ref="A1:E1"/>
    <mergeCell ref="A2:E2"/>
    <mergeCell ref="A4:E4"/>
    <mergeCell ref="A5:A6"/>
    <mergeCell ref="B5:E5"/>
    <mergeCell ref="A3:E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&amp;LOrdacsehi Község Önkormányzata
2025.évi költségvetési rendelete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zoomScaleNormal="100" zoomScaleSheetLayoutView="100" workbookViewId="0">
      <selection sqref="A1:G1"/>
    </sheetView>
  </sheetViews>
  <sheetFormatPr defaultRowHeight="12.75" x14ac:dyDescent="0.2"/>
  <cols>
    <col min="1" max="1" width="33.140625" customWidth="1"/>
    <col min="2" max="2" width="20.85546875" customWidth="1"/>
    <col min="3" max="3" width="16" customWidth="1"/>
    <col min="4" max="4" width="14.28515625" customWidth="1"/>
    <col min="5" max="5" width="11.140625" customWidth="1"/>
    <col min="6" max="6" width="10" customWidth="1"/>
    <col min="257" max="257" width="33.140625" customWidth="1"/>
    <col min="258" max="258" width="20.85546875" customWidth="1"/>
    <col min="259" max="259" width="16" customWidth="1"/>
    <col min="260" max="260" width="14.28515625" customWidth="1"/>
    <col min="261" max="261" width="11.140625" customWidth="1"/>
    <col min="262" max="262" width="10" customWidth="1"/>
    <col min="513" max="513" width="33.140625" customWidth="1"/>
    <col min="514" max="514" width="20.85546875" customWidth="1"/>
    <col min="515" max="515" width="16" customWidth="1"/>
    <col min="516" max="516" width="14.28515625" customWidth="1"/>
    <col min="517" max="517" width="11.140625" customWidth="1"/>
    <col min="518" max="518" width="10" customWidth="1"/>
    <col min="769" max="769" width="33.140625" customWidth="1"/>
    <col min="770" max="770" width="20.85546875" customWidth="1"/>
    <col min="771" max="771" width="16" customWidth="1"/>
    <col min="772" max="772" width="14.28515625" customWidth="1"/>
    <col min="773" max="773" width="11.140625" customWidth="1"/>
    <col min="774" max="774" width="10" customWidth="1"/>
    <col min="1025" max="1025" width="33.140625" customWidth="1"/>
    <col min="1026" max="1026" width="20.85546875" customWidth="1"/>
    <col min="1027" max="1027" width="16" customWidth="1"/>
    <col min="1028" max="1028" width="14.28515625" customWidth="1"/>
    <col min="1029" max="1029" width="11.140625" customWidth="1"/>
    <col min="1030" max="1030" width="10" customWidth="1"/>
    <col min="1281" max="1281" width="33.140625" customWidth="1"/>
    <col min="1282" max="1282" width="20.85546875" customWidth="1"/>
    <col min="1283" max="1283" width="16" customWidth="1"/>
    <col min="1284" max="1284" width="14.28515625" customWidth="1"/>
    <col min="1285" max="1285" width="11.140625" customWidth="1"/>
    <col min="1286" max="1286" width="10" customWidth="1"/>
    <col min="1537" max="1537" width="33.140625" customWidth="1"/>
    <col min="1538" max="1538" width="20.85546875" customWidth="1"/>
    <col min="1539" max="1539" width="16" customWidth="1"/>
    <col min="1540" max="1540" width="14.28515625" customWidth="1"/>
    <col min="1541" max="1541" width="11.140625" customWidth="1"/>
    <col min="1542" max="1542" width="10" customWidth="1"/>
    <col min="1793" max="1793" width="33.140625" customWidth="1"/>
    <col min="1794" max="1794" width="20.85546875" customWidth="1"/>
    <col min="1795" max="1795" width="16" customWidth="1"/>
    <col min="1796" max="1796" width="14.28515625" customWidth="1"/>
    <col min="1797" max="1797" width="11.140625" customWidth="1"/>
    <col min="1798" max="1798" width="10" customWidth="1"/>
    <col min="2049" max="2049" width="33.140625" customWidth="1"/>
    <col min="2050" max="2050" width="20.85546875" customWidth="1"/>
    <col min="2051" max="2051" width="16" customWidth="1"/>
    <col min="2052" max="2052" width="14.28515625" customWidth="1"/>
    <col min="2053" max="2053" width="11.140625" customWidth="1"/>
    <col min="2054" max="2054" width="10" customWidth="1"/>
    <col min="2305" max="2305" width="33.140625" customWidth="1"/>
    <col min="2306" max="2306" width="20.85546875" customWidth="1"/>
    <col min="2307" max="2307" width="16" customWidth="1"/>
    <col min="2308" max="2308" width="14.28515625" customWidth="1"/>
    <col min="2309" max="2309" width="11.140625" customWidth="1"/>
    <col min="2310" max="2310" width="10" customWidth="1"/>
    <col min="2561" max="2561" width="33.140625" customWidth="1"/>
    <col min="2562" max="2562" width="20.85546875" customWidth="1"/>
    <col min="2563" max="2563" width="16" customWidth="1"/>
    <col min="2564" max="2564" width="14.28515625" customWidth="1"/>
    <col min="2565" max="2565" width="11.140625" customWidth="1"/>
    <col min="2566" max="2566" width="10" customWidth="1"/>
    <col min="2817" max="2817" width="33.140625" customWidth="1"/>
    <col min="2818" max="2818" width="20.85546875" customWidth="1"/>
    <col min="2819" max="2819" width="16" customWidth="1"/>
    <col min="2820" max="2820" width="14.28515625" customWidth="1"/>
    <col min="2821" max="2821" width="11.140625" customWidth="1"/>
    <col min="2822" max="2822" width="10" customWidth="1"/>
    <col min="3073" max="3073" width="33.140625" customWidth="1"/>
    <col min="3074" max="3074" width="20.85546875" customWidth="1"/>
    <col min="3075" max="3075" width="16" customWidth="1"/>
    <col min="3076" max="3076" width="14.28515625" customWidth="1"/>
    <col min="3077" max="3077" width="11.140625" customWidth="1"/>
    <col min="3078" max="3078" width="10" customWidth="1"/>
    <col min="3329" max="3329" width="33.140625" customWidth="1"/>
    <col min="3330" max="3330" width="20.85546875" customWidth="1"/>
    <col min="3331" max="3331" width="16" customWidth="1"/>
    <col min="3332" max="3332" width="14.28515625" customWidth="1"/>
    <col min="3333" max="3333" width="11.140625" customWidth="1"/>
    <col min="3334" max="3334" width="10" customWidth="1"/>
    <col min="3585" max="3585" width="33.140625" customWidth="1"/>
    <col min="3586" max="3586" width="20.85546875" customWidth="1"/>
    <col min="3587" max="3587" width="16" customWidth="1"/>
    <col min="3588" max="3588" width="14.28515625" customWidth="1"/>
    <col min="3589" max="3589" width="11.140625" customWidth="1"/>
    <col min="3590" max="3590" width="10" customWidth="1"/>
    <col min="3841" max="3841" width="33.140625" customWidth="1"/>
    <col min="3842" max="3842" width="20.85546875" customWidth="1"/>
    <col min="3843" max="3843" width="16" customWidth="1"/>
    <col min="3844" max="3844" width="14.28515625" customWidth="1"/>
    <col min="3845" max="3845" width="11.140625" customWidth="1"/>
    <col min="3846" max="3846" width="10" customWidth="1"/>
    <col min="4097" max="4097" width="33.140625" customWidth="1"/>
    <col min="4098" max="4098" width="20.85546875" customWidth="1"/>
    <col min="4099" max="4099" width="16" customWidth="1"/>
    <col min="4100" max="4100" width="14.28515625" customWidth="1"/>
    <col min="4101" max="4101" width="11.140625" customWidth="1"/>
    <col min="4102" max="4102" width="10" customWidth="1"/>
    <col min="4353" max="4353" width="33.140625" customWidth="1"/>
    <col min="4354" max="4354" width="20.85546875" customWidth="1"/>
    <col min="4355" max="4355" width="16" customWidth="1"/>
    <col min="4356" max="4356" width="14.28515625" customWidth="1"/>
    <col min="4357" max="4357" width="11.140625" customWidth="1"/>
    <col min="4358" max="4358" width="10" customWidth="1"/>
    <col min="4609" max="4609" width="33.140625" customWidth="1"/>
    <col min="4610" max="4610" width="20.85546875" customWidth="1"/>
    <col min="4611" max="4611" width="16" customWidth="1"/>
    <col min="4612" max="4612" width="14.28515625" customWidth="1"/>
    <col min="4613" max="4613" width="11.140625" customWidth="1"/>
    <col min="4614" max="4614" width="10" customWidth="1"/>
    <col min="4865" max="4865" width="33.140625" customWidth="1"/>
    <col min="4866" max="4866" width="20.85546875" customWidth="1"/>
    <col min="4867" max="4867" width="16" customWidth="1"/>
    <col min="4868" max="4868" width="14.28515625" customWidth="1"/>
    <col min="4869" max="4869" width="11.140625" customWidth="1"/>
    <col min="4870" max="4870" width="10" customWidth="1"/>
    <col min="5121" max="5121" width="33.140625" customWidth="1"/>
    <col min="5122" max="5122" width="20.85546875" customWidth="1"/>
    <col min="5123" max="5123" width="16" customWidth="1"/>
    <col min="5124" max="5124" width="14.28515625" customWidth="1"/>
    <col min="5125" max="5125" width="11.140625" customWidth="1"/>
    <col min="5126" max="5126" width="10" customWidth="1"/>
    <col min="5377" max="5377" width="33.140625" customWidth="1"/>
    <col min="5378" max="5378" width="20.85546875" customWidth="1"/>
    <col min="5379" max="5379" width="16" customWidth="1"/>
    <col min="5380" max="5380" width="14.28515625" customWidth="1"/>
    <col min="5381" max="5381" width="11.140625" customWidth="1"/>
    <col min="5382" max="5382" width="10" customWidth="1"/>
    <col min="5633" max="5633" width="33.140625" customWidth="1"/>
    <col min="5634" max="5634" width="20.85546875" customWidth="1"/>
    <col min="5635" max="5635" width="16" customWidth="1"/>
    <col min="5636" max="5636" width="14.28515625" customWidth="1"/>
    <col min="5637" max="5637" width="11.140625" customWidth="1"/>
    <col min="5638" max="5638" width="10" customWidth="1"/>
    <col min="5889" max="5889" width="33.140625" customWidth="1"/>
    <col min="5890" max="5890" width="20.85546875" customWidth="1"/>
    <col min="5891" max="5891" width="16" customWidth="1"/>
    <col min="5892" max="5892" width="14.28515625" customWidth="1"/>
    <col min="5893" max="5893" width="11.140625" customWidth="1"/>
    <col min="5894" max="5894" width="10" customWidth="1"/>
    <col min="6145" max="6145" width="33.140625" customWidth="1"/>
    <col min="6146" max="6146" width="20.85546875" customWidth="1"/>
    <col min="6147" max="6147" width="16" customWidth="1"/>
    <col min="6148" max="6148" width="14.28515625" customWidth="1"/>
    <col min="6149" max="6149" width="11.140625" customWidth="1"/>
    <col min="6150" max="6150" width="10" customWidth="1"/>
    <col min="6401" max="6401" width="33.140625" customWidth="1"/>
    <col min="6402" max="6402" width="20.85546875" customWidth="1"/>
    <col min="6403" max="6403" width="16" customWidth="1"/>
    <col min="6404" max="6404" width="14.28515625" customWidth="1"/>
    <col min="6405" max="6405" width="11.140625" customWidth="1"/>
    <col min="6406" max="6406" width="10" customWidth="1"/>
    <col min="6657" max="6657" width="33.140625" customWidth="1"/>
    <col min="6658" max="6658" width="20.85546875" customWidth="1"/>
    <col min="6659" max="6659" width="16" customWidth="1"/>
    <col min="6660" max="6660" width="14.28515625" customWidth="1"/>
    <col min="6661" max="6661" width="11.140625" customWidth="1"/>
    <col min="6662" max="6662" width="10" customWidth="1"/>
    <col min="6913" max="6913" width="33.140625" customWidth="1"/>
    <col min="6914" max="6914" width="20.85546875" customWidth="1"/>
    <col min="6915" max="6915" width="16" customWidth="1"/>
    <col min="6916" max="6916" width="14.28515625" customWidth="1"/>
    <col min="6917" max="6917" width="11.140625" customWidth="1"/>
    <col min="6918" max="6918" width="10" customWidth="1"/>
    <col min="7169" max="7169" width="33.140625" customWidth="1"/>
    <col min="7170" max="7170" width="20.85546875" customWidth="1"/>
    <col min="7171" max="7171" width="16" customWidth="1"/>
    <col min="7172" max="7172" width="14.28515625" customWidth="1"/>
    <col min="7173" max="7173" width="11.140625" customWidth="1"/>
    <col min="7174" max="7174" width="10" customWidth="1"/>
    <col min="7425" max="7425" width="33.140625" customWidth="1"/>
    <col min="7426" max="7426" width="20.85546875" customWidth="1"/>
    <col min="7427" max="7427" width="16" customWidth="1"/>
    <col min="7428" max="7428" width="14.28515625" customWidth="1"/>
    <col min="7429" max="7429" width="11.140625" customWidth="1"/>
    <col min="7430" max="7430" width="10" customWidth="1"/>
    <col min="7681" max="7681" width="33.140625" customWidth="1"/>
    <col min="7682" max="7682" width="20.85546875" customWidth="1"/>
    <col min="7683" max="7683" width="16" customWidth="1"/>
    <col min="7684" max="7684" width="14.28515625" customWidth="1"/>
    <col min="7685" max="7685" width="11.140625" customWidth="1"/>
    <col min="7686" max="7686" width="10" customWidth="1"/>
    <col min="7937" max="7937" width="33.140625" customWidth="1"/>
    <col min="7938" max="7938" width="20.85546875" customWidth="1"/>
    <col min="7939" max="7939" width="16" customWidth="1"/>
    <col min="7940" max="7940" width="14.28515625" customWidth="1"/>
    <col min="7941" max="7941" width="11.140625" customWidth="1"/>
    <col min="7942" max="7942" width="10" customWidth="1"/>
    <col min="8193" max="8193" width="33.140625" customWidth="1"/>
    <col min="8194" max="8194" width="20.85546875" customWidth="1"/>
    <col min="8195" max="8195" width="16" customWidth="1"/>
    <col min="8196" max="8196" width="14.28515625" customWidth="1"/>
    <col min="8197" max="8197" width="11.140625" customWidth="1"/>
    <col min="8198" max="8198" width="10" customWidth="1"/>
    <col min="8449" max="8449" width="33.140625" customWidth="1"/>
    <col min="8450" max="8450" width="20.85546875" customWidth="1"/>
    <col min="8451" max="8451" width="16" customWidth="1"/>
    <col min="8452" max="8452" width="14.28515625" customWidth="1"/>
    <col min="8453" max="8453" width="11.140625" customWidth="1"/>
    <col min="8454" max="8454" width="10" customWidth="1"/>
    <col min="8705" max="8705" width="33.140625" customWidth="1"/>
    <col min="8706" max="8706" width="20.85546875" customWidth="1"/>
    <col min="8707" max="8707" width="16" customWidth="1"/>
    <col min="8708" max="8708" width="14.28515625" customWidth="1"/>
    <col min="8709" max="8709" width="11.140625" customWidth="1"/>
    <col min="8710" max="8710" width="10" customWidth="1"/>
    <col min="8961" max="8961" width="33.140625" customWidth="1"/>
    <col min="8962" max="8962" width="20.85546875" customWidth="1"/>
    <col min="8963" max="8963" width="16" customWidth="1"/>
    <col min="8964" max="8964" width="14.28515625" customWidth="1"/>
    <col min="8965" max="8965" width="11.140625" customWidth="1"/>
    <col min="8966" max="8966" width="10" customWidth="1"/>
    <col min="9217" max="9217" width="33.140625" customWidth="1"/>
    <col min="9218" max="9218" width="20.85546875" customWidth="1"/>
    <col min="9219" max="9219" width="16" customWidth="1"/>
    <col min="9220" max="9220" width="14.28515625" customWidth="1"/>
    <col min="9221" max="9221" width="11.140625" customWidth="1"/>
    <col min="9222" max="9222" width="10" customWidth="1"/>
    <col min="9473" max="9473" width="33.140625" customWidth="1"/>
    <col min="9474" max="9474" width="20.85546875" customWidth="1"/>
    <col min="9475" max="9475" width="16" customWidth="1"/>
    <col min="9476" max="9476" width="14.28515625" customWidth="1"/>
    <col min="9477" max="9477" width="11.140625" customWidth="1"/>
    <col min="9478" max="9478" width="10" customWidth="1"/>
    <col min="9729" max="9729" width="33.140625" customWidth="1"/>
    <col min="9730" max="9730" width="20.85546875" customWidth="1"/>
    <col min="9731" max="9731" width="16" customWidth="1"/>
    <col min="9732" max="9732" width="14.28515625" customWidth="1"/>
    <col min="9733" max="9733" width="11.140625" customWidth="1"/>
    <col min="9734" max="9734" width="10" customWidth="1"/>
    <col min="9985" max="9985" width="33.140625" customWidth="1"/>
    <col min="9986" max="9986" width="20.85546875" customWidth="1"/>
    <col min="9987" max="9987" width="16" customWidth="1"/>
    <col min="9988" max="9988" width="14.28515625" customWidth="1"/>
    <col min="9989" max="9989" width="11.140625" customWidth="1"/>
    <col min="9990" max="9990" width="10" customWidth="1"/>
    <col min="10241" max="10241" width="33.140625" customWidth="1"/>
    <col min="10242" max="10242" width="20.85546875" customWidth="1"/>
    <col min="10243" max="10243" width="16" customWidth="1"/>
    <col min="10244" max="10244" width="14.28515625" customWidth="1"/>
    <col min="10245" max="10245" width="11.140625" customWidth="1"/>
    <col min="10246" max="10246" width="10" customWidth="1"/>
    <col min="10497" max="10497" width="33.140625" customWidth="1"/>
    <col min="10498" max="10498" width="20.85546875" customWidth="1"/>
    <col min="10499" max="10499" width="16" customWidth="1"/>
    <col min="10500" max="10500" width="14.28515625" customWidth="1"/>
    <col min="10501" max="10501" width="11.140625" customWidth="1"/>
    <col min="10502" max="10502" width="10" customWidth="1"/>
    <col min="10753" max="10753" width="33.140625" customWidth="1"/>
    <col min="10754" max="10754" width="20.85546875" customWidth="1"/>
    <col min="10755" max="10755" width="16" customWidth="1"/>
    <col min="10756" max="10756" width="14.28515625" customWidth="1"/>
    <col min="10757" max="10757" width="11.140625" customWidth="1"/>
    <col min="10758" max="10758" width="10" customWidth="1"/>
    <col min="11009" max="11009" width="33.140625" customWidth="1"/>
    <col min="11010" max="11010" width="20.85546875" customWidth="1"/>
    <col min="11011" max="11011" width="16" customWidth="1"/>
    <col min="11012" max="11012" width="14.28515625" customWidth="1"/>
    <col min="11013" max="11013" width="11.140625" customWidth="1"/>
    <col min="11014" max="11014" width="10" customWidth="1"/>
    <col min="11265" max="11265" width="33.140625" customWidth="1"/>
    <col min="11266" max="11266" width="20.85546875" customWidth="1"/>
    <col min="11267" max="11267" width="16" customWidth="1"/>
    <col min="11268" max="11268" width="14.28515625" customWidth="1"/>
    <col min="11269" max="11269" width="11.140625" customWidth="1"/>
    <col min="11270" max="11270" width="10" customWidth="1"/>
    <col min="11521" max="11521" width="33.140625" customWidth="1"/>
    <col min="11522" max="11522" width="20.85546875" customWidth="1"/>
    <col min="11523" max="11523" width="16" customWidth="1"/>
    <col min="11524" max="11524" width="14.28515625" customWidth="1"/>
    <col min="11525" max="11525" width="11.140625" customWidth="1"/>
    <col min="11526" max="11526" width="10" customWidth="1"/>
    <col min="11777" max="11777" width="33.140625" customWidth="1"/>
    <col min="11778" max="11778" width="20.85546875" customWidth="1"/>
    <col min="11779" max="11779" width="16" customWidth="1"/>
    <col min="11780" max="11780" width="14.28515625" customWidth="1"/>
    <col min="11781" max="11781" width="11.140625" customWidth="1"/>
    <col min="11782" max="11782" width="10" customWidth="1"/>
    <col min="12033" max="12033" width="33.140625" customWidth="1"/>
    <col min="12034" max="12034" width="20.85546875" customWidth="1"/>
    <col min="12035" max="12035" width="16" customWidth="1"/>
    <col min="12036" max="12036" width="14.28515625" customWidth="1"/>
    <col min="12037" max="12037" width="11.140625" customWidth="1"/>
    <col min="12038" max="12038" width="10" customWidth="1"/>
    <col min="12289" max="12289" width="33.140625" customWidth="1"/>
    <col min="12290" max="12290" width="20.85546875" customWidth="1"/>
    <col min="12291" max="12291" width="16" customWidth="1"/>
    <col min="12292" max="12292" width="14.28515625" customWidth="1"/>
    <col min="12293" max="12293" width="11.140625" customWidth="1"/>
    <col min="12294" max="12294" width="10" customWidth="1"/>
    <col min="12545" max="12545" width="33.140625" customWidth="1"/>
    <col min="12546" max="12546" width="20.85546875" customWidth="1"/>
    <col min="12547" max="12547" width="16" customWidth="1"/>
    <col min="12548" max="12548" width="14.28515625" customWidth="1"/>
    <col min="12549" max="12549" width="11.140625" customWidth="1"/>
    <col min="12550" max="12550" width="10" customWidth="1"/>
    <col min="12801" max="12801" width="33.140625" customWidth="1"/>
    <col min="12802" max="12802" width="20.85546875" customWidth="1"/>
    <col min="12803" max="12803" width="16" customWidth="1"/>
    <col min="12804" max="12804" width="14.28515625" customWidth="1"/>
    <col min="12805" max="12805" width="11.140625" customWidth="1"/>
    <col min="12806" max="12806" width="10" customWidth="1"/>
    <col min="13057" max="13057" width="33.140625" customWidth="1"/>
    <col min="13058" max="13058" width="20.85546875" customWidth="1"/>
    <col min="13059" max="13059" width="16" customWidth="1"/>
    <col min="13060" max="13060" width="14.28515625" customWidth="1"/>
    <col min="13061" max="13061" width="11.140625" customWidth="1"/>
    <col min="13062" max="13062" width="10" customWidth="1"/>
    <col min="13313" max="13313" width="33.140625" customWidth="1"/>
    <col min="13314" max="13314" width="20.85546875" customWidth="1"/>
    <col min="13315" max="13315" width="16" customWidth="1"/>
    <col min="13316" max="13316" width="14.28515625" customWidth="1"/>
    <col min="13317" max="13317" width="11.140625" customWidth="1"/>
    <col min="13318" max="13318" width="10" customWidth="1"/>
    <col min="13569" max="13569" width="33.140625" customWidth="1"/>
    <col min="13570" max="13570" width="20.85546875" customWidth="1"/>
    <col min="13571" max="13571" width="16" customWidth="1"/>
    <col min="13572" max="13572" width="14.28515625" customWidth="1"/>
    <col min="13573" max="13573" width="11.140625" customWidth="1"/>
    <col min="13574" max="13574" width="10" customWidth="1"/>
    <col min="13825" max="13825" width="33.140625" customWidth="1"/>
    <col min="13826" max="13826" width="20.85546875" customWidth="1"/>
    <col min="13827" max="13827" width="16" customWidth="1"/>
    <col min="13828" max="13828" width="14.28515625" customWidth="1"/>
    <col min="13829" max="13829" width="11.140625" customWidth="1"/>
    <col min="13830" max="13830" width="10" customWidth="1"/>
    <col min="14081" max="14081" width="33.140625" customWidth="1"/>
    <col min="14082" max="14082" width="20.85546875" customWidth="1"/>
    <col min="14083" max="14083" width="16" customWidth="1"/>
    <col min="14084" max="14084" width="14.28515625" customWidth="1"/>
    <col min="14085" max="14085" width="11.140625" customWidth="1"/>
    <col min="14086" max="14086" width="10" customWidth="1"/>
    <col min="14337" max="14337" width="33.140625" customWidth="1"/>
    <col min="14338" max="14338" width="20.85546875" customWidth="1"/>
    <col min="14339" max="14339" width="16" customWidth="1"/>
    <col min="14340" max="14340" width="14.28515625" customWidth="1"/>
    <col min="14341" max="14341" width="11.140625" customWidth="1"/>
    <col min="14342" max="14342" width="10" customWidth="1"/>
    <col min="14593" max="14593" width="33.140625" customWidth="1"/>
    <col min="14594" max="14594" width="20.85546875" customWidth="1"/>
    <col min="14595" max="14595" width="16" customWidth="1"/>
    <col min="14596" max="14596" width="14.28515625" customWidth="1"/>
    <col min="14597" max="14597" width="11.140625" customWidth="1"/>
    <col min="14598" max="14598" width="10" customWidth="1"/>
    <col min="14849" max="14849" width="33.140625" customWidth="1"/>
    <col min="14850" max="14850" width="20.85546875" customWidth="1"/>
    <col min="14851" max="14851" width="16" customWidth="1"/>
    <col min="14852" max="14852" width="14.28515625" customWidth="1"/>
    <col min="14853" max="14853" width="11.140625" customWidth="1"/>
    <col min="14854" max="14854" width="10" customWidth="1"/>
    <col min="15105" max="15105" width="33.140625" customWidth="1"/>
    <col min="15106" max="15106" width="20.85546875" customWidth="1"/>
    <col min="15107" max="15107" width="16" customWidth="1"/>
    <col min="15108" max="15108" width="14.28515625" customWidth="1"/>
    <col min="15109" max="15109" width="11.140625" customWidth="1"/>
    <col min="15110" max="15110" width="10" customWidth="1"/>
    <col min="15361" max="15361" width="33.140625" customWidth="1"/>
    <col min="15362" max="15362" width="20.85546875" customWidth="1"/>
    <col min="15363" max="15363" width="16" customWidth="1"/>
    <col min="15364" max="15364" width="14.28515625" customWidth="1"/>
    <col min="15365" max="15365" width="11.140625" customWidth="1"/>
    <col min="15366" max="15366" width="10" customWidth="1"/>
    <col min="15617" max="15617" width="33.140625" customWidth="1"/>
    <col min="15618" max="15618" width="20.85546875" customWidth="1"/>
    <col min="15619" max="15619" width="16" customWidth="1"/>
    <col min="15620" max="15620" width="14.28515625" customWidth="1"/>
    <col min="15621" max="15621" width="11.140625" customWidth="1"/>
    <col min="15622" max="15622" width="10" customWidth="1"/>
    <col min="15873" max="15873" width="33.140625" customWidth="1"/>
    <col min="15874" max="15874" width="20.85546875" customWidth="1"/>
    <col min="15875" max="15875" width="16" customWidth="1"/>
    <col min="15876" max="15876" width="14.28515625" customWidth="1"/>
    <col min="15877" max="15877" width="11.140625" customWidth="1"/>
    <col min="15878" max="15878" width="10" customWidth="1"/>
    <col min="16129" max="16129" width="33.140625" customWidth="1"/>
    <col min="16130" max="16130" width="20.85546875" customWidth="1"/>
    <col min="16131" max="16131" width="16" customWidth="1"/>
    <col min="16132" max="16132" width="14.28515625" customWidth="1"/>
    <col min="16133" max="16133" width="11.140625" customWidth="1"/>
    <col min="16134" max="16134" width="10" customWidth="1"/>
  </cols>
  <sheetData>
    <row r="1" spans="1:14" x14ac:dyDescent="0.2">
      <c r="A1" s="312" t="s">
        <v>1050</v>
      </c>
      <c r="B1" s="312"/>
      <c r="C1" s="312"/>
      <c r="D1" s="312"/>
      <c r="E1" s="312"/>
      <c r="F1" s="312"/>
      <c r="G1" s="312"/>
      <c r="H1" s="3"/>
      <c r="I1" s="3"/>
      <c r="J1" s="3"/>
      <c r="K1" s="3"/>
      <c r="L1" s="3"/>
      <c r="M1" s="3"/>
      <c r="N1" s="3"/>
    </row>
    <row r="2" spans="1:14" x14ac:dyDescent="0.2">
      <c r="A2" s="312" t="s">
        <v>912</v>
      </c>
      <c r="B2" s="312"/>
      <c r="C2" s="312"/>
      <c r="D2" s="312"/>
      <c r="E2" s="312"/>
      <c r="F2" s="312"/>
      <c r="G2" s="312"/>
    </row>
    <row r="3" spans="1:14" x14ac:dyDescent="0.2">
      <c r="A3" s="312" t="s">
        <v>936</v>
      </c>
      <c r="B3" s="312"/>
      <c r="C3" s="312"/>
      <c r="D3" s="312"/>
      <c r="E3" s="312"/>
      <c r="F3" s="312"/>
      <c r="G3" s="312"/>
    </row>
    <row r="4" spans="1:14" x14ac:dyDescent="0.2">
      <c r="B4" s="44"/>
    </row>
    <row r="5" spans="1:14" x14ac:dyDescent="0.2">
      <c r="A5" s="324" t="s">
        <v>2</v>
      </c>
      <c r="B5" s="326" t="s">
        <v>937</v>
      </c>
      <c r="C5" s="327"/>
      <c r="D5" s="328"/>
      <c r="E5" s="329" t="s">
        <v>938</v>
      </c>
      <c r="F5" s="330"/>
      <c r="G5" s="331"/>
    </row>
    <row r="6" spans="1:14" ht="25.5" x14ac:dyDescent="0.2">
      <c r="A6" s="325"/>
      <c r="B6" s="95" t="s">
        <v>921</v>
      </c>
      <c r="C6" s="95" t="s">
        <v>10</v>
      </c>
      <c r="D6" s="96" t="s">
        <v>939</v>
      </c>
      <c r="E6" s="95" t="s">
        <v>921</v>
      </c>
      <c r="F6" s="95" t="s">
        <v>10</v>
      </c>
      <c r="G6" s="96" t="s">
        <v>939</v>
      </c>
    </row>
    <row r="7" spans="1:14" x14ac:dyDescent="0.2">
      <c r="A7" s="97"/>
      <c r="B7" s="71"/>
      <c r="C7" s="71"/>
      <c r="D7" s="72"/>
      <c r="E7" s="71"/>
      <c r="F7" s="71"/>
      <c r="G7" s="71"/>
    </row>
    <row r="8" spans="1:14" x14ac:dyDescent="0.2">
      <c r="A8" s="97"/>
      <c r="B8" s="71"/>
      <c r="C8" s="71"/>
      <c r="D8" s="72"/>
      <c r="E8" s="71"/>
      <c r="F8" s="71"/>
      <c r="G8" s="71"/>
    </row>
    <row r="9" spans="1:14" x14ac:dyDescent="0.2">
      <c r="A9" s="98" t="s">
        <v>934</v>
      </c>
      <c r="B9" s="99"/>
      <c r="C9" s="99"/>
      <c r="D9" s="99"/>
      <c r="E9" s="99"/>
      <c r="F9" s="99"/>
      <c r="G9" s="99"/>
    </row>
    <row r="10" spans="1:14" x14ac:dyDescent="0.2">
      <c r="A10" s="68"/>
      <c r="B10" s="71"/>
      <c r="C10" s="71"/>
      <c r="D10" s="72"/>
      <c r="E10" s="71"/>
      <c r="F10" s="71"/>
      <c r="G10" s="71"/>
    </row>
    <row r="11" spans="1:14" x14ac:dyDescent="0.2">
      <c r="A11" s="68"/>
      <c r="B11" s="71"/>
      <c r="C11" s="71"/>
      <c r="D11" s="72"/>
      <c r="E11" s="71"/>
      <c r="F11" s="71"/>
      <c r="G11" s="71"/>
    </row>
    <row r="12" spans="1:14" x14ac:dyDescent="0.2">
      <c r="A12" s="100"/>
      <c r="B12" s="101"/>
      <c r="C12" s="101"/>
      <c r="D12" s="101"/>
      <c r="E12" s="101"/>
      <c r="F12" s="101"/>
      <c r="G12" s="101"/>
    </row>
    <row r="13" spans="1:14" x14ac:dyDescent="0.2">
      <c r="A13" s="102"/>
      <c r="B13" s="102"/>
      <c r="C13" s="102"/>
      <c r="D13" s="102"/>
      <c r="E13" s="102"/>
      <c r="F13" s="102"/>
      <c r="G13" s="102"/>
    </row>
    <row r="14" spans="1:14" x14ac:dyDescent="0.2">
      <c r="A14" s="102"/>
      <c r="B14" s="102"/>
      <c r="C14" s="102"/>
      <c r="D14" s="102"/>
      <c r="E14" s="102"/>
      <c r="F14" s="102"/>
      <c r="G14" s="102"/>
    </row>
    <row r="15" spans="1:14" x14ac:dyDescent="0.2">
      <c r="A15" s="102"/>
      <c r="B15" s="102"/>
      <c r="C15" s="102"/>
      <c r="D15" s="102"/>
      <c r="E15" s="102"/>
      <c r="F15" s="102"/>
      <c r="G15" s="102"/>
    </row>
    <row r="16" spans="1:14" x14ac:dyDescent="0.2">
      <c r="A16" s="102"/>
      <c r="B16" s="102"/>
      <c r="C16" s="102"/>
      <c r="D16" s="102"/>
      <c r="E16" s="102"/>
      <c r="F16" s="102"/>
      <c r="G16" s="102"/>
    </row>
    <row r="17" spans="1:7" x14ac:dyDescent="0.2">
      <c r="A17" s="102"/>
      <c r="B17" s="102"/>
      <c r="C17" s="102"/>
      <c r="D17" s="102"/>
      <c r="E17" s="102"/>
      <c r="F17" s="102"/>
      <c r="G17" s="102"/>
    </row>
    <row r="18" spans="1:7" x14ac:dyDescent="0.2">
      <c r="A18" s="102"/>
      <c r="B18" s="102"/>
      <c r="C18" s="102"/>
      <c r="D18" s="102"/>
      <c r="E18" s="102"/>
      <c r="F18" s="102"/>
      <c r="G18" s="102"/>
    </row>
    <row r="19" spans="1:7" x14ac:dyDescent="0.2">
      <c r="A19" s="102"/>
      <c r="B19" s="102"/>
      <c r="C19" s="102"/>
      <c r="D19" s="102"/>
      <c r="E19" s="102"/>
      <c r="F19" s="102"/>
      <c r="G19" s="102"/>
    </row>
    <row r="20" spans="1:7" x14ac:dyDescent="0.2">
      <c r="A20" s="102"/>
      <c r="B20" s="102"/>
      <c r="C20" s="102"/>
      <c r="D20" s="102"/>
      <c r="E20" s="102"/>
      <c r="F20" s="102"/>
      <c r="G20" s="102"/>
    </row>
    <row r="21" spans="1:7" x14ac:dyDescent="0.2">
      <c r="A21" s="102"/>
      <c r="B21" s="102"/>
      <c r="C21" s="102"/>
      <c r="D21" s="102"/>
      <c r="E21" s="102"/>
      <c r="F21" s="102"/>
      <c r="G21" s="102"/>
    </row>
    <row r="22" spans="1:7" x14ac:dyDescent="0.2">
      <c r="A22" s="102"/>
      <c r="B22" s="102"/>
      <c r="C22" s="102"/>
      <c r="D22" s="102"/>
      <c r="E22" s="102"/>
      <c r="F22" s="102"/>
      <c r="G22" s="102"/>
    </row>
    <row r="23" spans="1:7" x14ac:dyDescent="0.2">
      <c r="A23" s="102"/>
      <c r="B23" s="102"/>
      <c r="C23" s="102"/>
      <c r="D23" s="102"/>
      <c r="E23" s="102"/>
      <c r="F23" s="102"/>
      <c r="G23" s="102"/>
    </row>
    <row r="24" spans="1:7" x14ac:dyDescent="0.2">
      <c r="A24" s="102"/>
      <c r="B24" s="102"/>
      <c r="C24" s="102"/>
      <c r="D24" s="102"/>
      <c r="E24" s="102"/>
      <c r="F24" s="102"/>
      <c r="G24" s="102"/>
    </row>
    <row r="25" spans="1:7" x14ac:dyDescent="0.2">
      <c r="A25" s="102"/>
      <c r="B25" s="102"/>
      <c r="C25" s="102"/>
      <c r="D25" s="102"/>
      <c r="E25" s="102"/>
      <c r="F25" s="102"/>
      <c r="G25" s="102"/>
    </row>
    <row r="26" spans="1:7" x14ac:dyDescent="0.2">
      <c r="A26" s="102"/>
      <c r="B26" s="102"/>
      <c r="C26" s="102"/>
      <c r="D26" s="102"/>
      <c r="E26" s="102"/>
      <c r="F26" s="102"/>
      <c r="G26" s="102"/>
    </row>
    <row r="27" spans="1:7" x14ac:dyDescent="0.2">
      <c r="A27" s="102"/>
      <c r="B27" s="102"/>
      <c r="C27" s="102"/>
      <c r="D27" s="102"/>
      <c r="E27" s="102"/>
      <c r="F27" s="102"/>
      <c r="G27" s="102"/>
    </row>
    <row r="28" spans="1:7" x14ac:dyDescent="0.2">
      <c r="A28" s="102"/>
      <c r="B28" s="102"/>
      <c r="C28" s="102"/>
      <c r="D28" s="102"/>
      <c r="E28" s="102"/>
      <c r="F28" s="102"/>
      <c r="G28" s="102"/>
    </row>
    <row r="29" spans="1:7" x14ac:dyDescent="0.2">
      <c r="A29" s="102"/>
      <c r="B29" s="102"/>
      <c r="C29" s="102"/>
      <c r="D29" s="102"/>
      <c r="E29" s="102"/>
      <c r="F29" s="102"/>
      <c r="G29" s="102"/>
    </row>
    <row r="30" spans="1:7" x14ac:dyDescent="0.2">
      <c r="A30" s="102"/>
      <c r="B30" s="102"/>
      <c r="C30" s="102"/>
      <c r="D30" s="102"/>
      <c r="E30" s="102"/>
      <c r="F30" s="102"/>
      <c r="G30" s="102"/>
    </row>
    <row r="31" spans="1:7" x14ac:dyDescent="0.2">
      <c r="A31" s="102"/>
      <c r="B31" s="102"/>
      <c r="C31" s="102"/>
      <c r="D31" s="102"/>
      <c r="E31" s="102"/>
      <c r="F31" s="102"/>
      <c r="G31" s="102"/>
    </row>
    <row r="32" spans="1:7" x14ac:dyDescent="0.2">
      <c r="A32" s="102"/>
      <c r="B32" s="102"/>
      <c r="C32" s="102"/>
      <c r="D32" s="102"/>
      <c r="E32" s="102"/>
      <c r="F32" s="102"/>
      <c r="G32" s="102"/>
    </row>
    <row r="33" spans="1:7" x14ac:dyDescent="0.2">
      <c r="A33" s="102"/>
      <c r="B33" s="102"/>
      <c r="C33" s="102"/>
      <c r="D33" s="102"/>
      <c r="E33" s="102"/>
      <c r="F33" s="102"/>
      <c r="G33" s="102"/>
    </row>
    <row r="34" spans="1:7" x14ac:dyDescent="0.2">
      <c r="A34" s="102"/>
      <c r="B34" s="102"/>
      <c r="C34" s="102"/>
      <c r="D34" s="102"/>
      <c r="E34" s="102"/>
      <c r="F34" s="102"/>
      <c r="G34" s="102"/>
    </row>
    <row r="35" spans="1:7" x14ac:dyDescent="0.2">
      <c r="A35" s="102"/>
      <c r="B35" s="102"/>
      <c r="C35" s="102"/>
      <c r="D35" s="102"/>
      <c r="E35" s="102"/>
      <c r="F35" s="102"/>
      <c r="G35" s="102"/>
    </row>
    <row r="36" spans="1:7" x14ac:dyDescent="0.2">
      <c r="A36" s="102"/>
      <c r="B36" s="102"/>
      <c r="C36" s="102"/>
      <c r="D36" s="102"/>
      <c r="E36" s="102"/>
      <c r="F36" s="102"/>
      <c r="G36" s="102"/>
    </row>
    <row r="37" spans="1:7" x14ac:dyDescent="0.2">
      <c r="A37" s="102"/>
      <c r="B37" s="102"/>
      <c r="C37" s="102"/>
      <c r="D37" s="102"/>
      <c r="E37" s="102"/>
      <c r="F37" s="102"/>
      <c r="G37" s="102"/>
    </row>
    <row r="38" spans="1:7" x14ac:dyDescent="0.2">
      <c r="A38" s="102"/>
      <c r="B38" s="102"/>
      <c r="C38" s="102"/>
      <c r="D38" s="102"/>
      <c r="E38" s="102"/>
      <c r="F38" s="102"/>
      <c r="G38" s="102"/>
    </row>
    <row r="39" spans="1:7" x14ac:dyDescent="0.2">
      <c r="A39" s="102"/>
      <c r="B39" s="102"/>
      <c r="C39" s="102"/>
      <c r="D39" s="102"/>
      <c r="E39" s="102"/>
      <c r="F39" s="102"/>
      <c r="G39" s="102"/>
    </row>
    <row r="40" spans="1:7" x14ac:dyDescent="0.2">
      <c r="A40" s="102"/>
      <c r="B40" s="102"/>
      <c r="C40" s="102"/>
      <c r="D40" s="102"/>
      <c r="E40" s="102"/>
      <c r="F40" s="102"/>
      <c r="G40" s="102"/>
    </row>
    <row r="41" spans="1:7" x14ac:dyDescent="0.2">
      <c r="A41" s="102"/>
      <c r="B41" s="102"/>
      <c r="C41" s="102"/>
      <c r="D41" s="102"/>
      <c r="E41" s="102"/>
      <c r="F41" s="102"/>
      <c r="G41" s="102"/>
    </row>
    <row r="42" spans="1:7" x14ac:dyDescent="0.2">
      <c r="A42" s="102"/>
      <c r="B42" s="102"/>
      <c r="C42" s="102"/>
      <c r="D42" s="102"/>
      <c r="E42" s="102"/>
      <c r="F42" s="102"/>
      <c r="G42" s="102"/>
    </row>
    <row r="43" spans="1:7" x14ac:dyDescent="0.2">
      <c r="A43" s="102"/>
      <c r="B43" s="102"/>
      <c r="C43" s="102"/>
      <c r="D43" s="102"/>
      <c r="E43" s="102"/>
      <c r="F43" s="102"/>
      <c r="G43" s="102"/>
    </row>
    <row r="44" spans="1:7" x14ac:dyDescent="0.2">
      <c r="A44" s="102"/>
      <c r="B44" s="102"/>
      <c r="C44" s="102"/>
      <c r="D44" s="102"/>
      <c r="E44" s="102"/>
      <c r="F44" s="102"/>
      <c r="G44" s="102"/>
    </row>
    <row r="45" spans="1:7" x14ac:dyDescent="0.2">
      <c r="A45" s="102"/>
      <c r="B45" s="102"/>
      <c r="C45" s="102"/>
      <c r="D45" s="102"/>
      <c r="E45" s="102"/>
      <c r="F45" s="102"/>
      <c r="G45" s="102"/>
    </row>
    <row r="46" spans="1:7" x14ac:dyDescent="0.2">
      <c r="A46" s="102"/>
      <c r="B46" s="102"/>
      <c r="C46" s="102"/>
      <c r="D46" s="102"/>
      <c r="E46" s="102"/>
      <c r="F46" s="102"/>
      <c r="G46" s="102"/>
    </row>
    <row r="47" spans="1:7" x14ac:dyDescent="0.2">
      <c r="A47" s="102"/>
      <c r="B47" s="102"/>
      <c r="C47" s="102"/>
      <c r="D47" s="102"/>
      <c r="E47" s="102"/>
      <c r="F47" s="102"/>
      <c r="G47" s="102"/>
    </row>
    <row r="48" spans="1:7" x14ac:dyDescent="0.2">
      <c r="A48" s="102"/>
      <c r="B48" s="102"/>
      <c r="C48" s="102"/>
      <c r="D48" s="102"/>
      <c r="E48" s="102"/>
      <c r="F48" s="102"/>
      <c r="G48" s="102"/>
    </row>
    <row r="49" spans="1:7" x14ac:dyDescent="0.2">
      <c r="A49" s="102"/>
      <c r="B49" s="102"/>
      <c r="C49" s="102"/>
      <c r="D49" s="102"/>
      <c r="E49" s="102"/>
      <c r="F49" s="102"/>
      <c r="G49" s="102"/>
    </row>
    <row r="50" spans="1:7" x14ac:dyDescent="0.2">
      <c r="A50" s="102"/>
      <c r="B50" s="102"/>
      <c r="C50" s="102"/>
      <c r="D50" s="102"/>
      <c r="E50" s="102"/>
      <c r="F50" s="102"/>
      <c r="G50" s="102"/>
    </row>
    <row r="51" spans="1:7" x14ac:dyDescent="0.2">
      <c r="A51" s="102"/>
      <c r="B51" s="102"/>
      <c r="C51" s="102"/>
      <c r="D51" s="102"/>
      <c r="E51" s="102"/>
      <c r="F51" s="102"/>
      <c r="G51" s="102"/>
    </row>
    <row r="52" spans="1:7" x14ac:dyDescent="0.2">
      <c r="A52" s="102"/>
      <c r="B52" s="102"/>
      <c r="C52" s="102"/>
      <c r="D52" s="102"/>
      <c r="E52" s="102"/>
      <c r="F52" s="102"/>
      <c r="G52" s="102"/>
    </row>
    <row r="53" spans="1:7" x14ac:dyDescent="0.2">
      <c r="A53" s="102"/>
      <c r="B53" s="102"/>
      <c r="C53" s="102"/>
      <c r="D53" s="102"/>
      <c r="E53" s="102"/>
      <c r="F53" s="102"/>
      <c r="G53" s="102"/>
    </row>
    <row r="54" spans="1:7" x14ac:dyDescent="0.2">
      <c r="A54" s="102"/>
      <c r="B54" s="102"/>
      <c r="C54" s="102"/>
      <c r="D54" s="102"/>
      <c r="E54" s="102"/>
      <c r="F54" s="102"/>
      <c r="G54" s="102"/>
    </row>
    <row r="55" spans="1:7" x14ac:dyDescent="0.2">
      <c r="A55" s="102"/>
      <c r="B55" s="102"/>
      <c r="C55" s="102"/>
      <c r="D55" s="102"/>
      <c r="E55" s="102"/>
      <c r="F55" s="102"/>
      <c r="G55" s="102"/>
    </row>
    <row r="56" spans="1:7" x14ac:dyDescent="0.2">
      <c r="A56" s="102"/>
      <c r="B56" s="102"/>
      <c r="C56" s="102"/>
      <c r="D56" s="102"/>
      <c r="E56" s="102"/>
      <c r="F56" s="102"/>
      <c r="G56" s="102"/>
    </row>
  </sheetData>
  <mergeCells count="6">
    <mergeCell ref="A1:G1"/>
    <mergeCell ref="A2:G2"/>
    <mergeCell ref="A3:G3"/>
    <mergeCell ref="A5:A6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&amp;LOrdacsehi Község Önkormányzata
2025.évi költségvetési rendelete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zoomScale="148" zoomScaleNormal="100" zoomScaleSheetLayoutView="148" workbookViewId="0">
      <selection sqref="A1:N1"/>
    </sheetView>
  </sheetViews>
  <sheetFormatPr defaultRowHeight="12.75" x14ac:dyDescent="0.2"/>
  <cols>
    <col min="10" max="10" width="9.85546875" customWidth="1"/>
    <col min="11" max="11" width="10.140625" customWidth="1"/>
    <col min="13" max="13" width="9.140625" customWidth="1"/>
    <col min="14" max="14" width="0.140625" customWidth="1"/>
    <col min="266" max="266" width="9.85546875" customWidth="1"/>
    <col min="267" max="267" width="10.140625" customWidth="1"/>
    <col min="269" max="269" width="9.140625" customWidth="1"/>
    <col min="270" max="270" width="0.140625" customWidth="1"/>
    <col min="522" max="522" width="9.85546875" customWidth="1"/>
    <col min="523" max="523" width="10.140625" customWidth="1"/>
    <col min="525" max="525" width="9.140625" customWidth="1"/>
    <col min="526" max="526" width="0.140625" customWidth="1"/>
    <col min="778" max="778" width="9.85546875" customWidth="1"/>
    <col min="779" max="779" width="10.140625" customWidth="1"/>
    <col min="781" max="781" width="9.140625" customWidth="1"/>
    <col min="782" max="782" width="0.140625" customWidth="1"/>
    <col min="1034" max="1034" width="9.85546875" customWidth="1"/>
    <col min="1035" max="1035" width="10.140625" customWidth="1"/>
    <col min="1037" max="1037" width="9.140625" customWidth="1"/>
    <col min="1038" max="1038" width="0.140625" customWidth="1"/>
    <col min="1290" max="1290" width="9.85546875" customWidth="1"/>
    <col min="1291" max="1291" width="10.140625" customWidth="1"/>
    <col min="1293" max="1293" width="9.140625" customWidth="1"/>
    <col min="1294" max="1294" width="0.140625" customWidth="1"/>
    <col min="1546" max="1546" width="9.85546875" customWidth="1"/>
    <col min="1547" max="1547" width="10.140625" customWidth="1"/>
    <col min="1549" max="1549" width="9.140625" customWidth="1"/>
    <col min="1550" max="1550" width="0.140625" customWidth="1"/>
    <col min="1802" max="1802" width="9.85546875" customWidth="1"/>
    <col min="1803" max="1803" width="10.140625" customWidth="1"/>
    <col min="1805" max="1805" width="9.140625" customWidth="1"/>
    <col min="1806" max="1806" width="0.140625" customWidth="1"/>
    <col min="2058" max="2058" width="9.85546875" customWidth="1"/>
    <col min="2059" max="2059" width="10.140625" customWidth="1"/>
    <col min="2061" max="2061" width="9.140625" customWidth="1"/>
    <col min="2062" max="2062" width="0.140625" customWidth="1"/>
    <col min="2314" max="2314" width="9.85546875" customWidth="1"/>
    <col min="2315" max="2315" width="10.140625" customWidth="1"/>
    <col min="2317" max="2317" width="9.140625" customWidth="1"/>
    <col min="2318" max="2318" width="0.140625" customWidth="1"/>
    <col min="2570" max="2570" width="9.85546875" customWidth="1"/>
    <col min="2571" max="2571" width="10.140625" customWidth="1"/>
    <col min="2573" max="2573" width="9.140625" customWidth="1"/>
    <col min="2574" max="2574" width="0.140625" customWidth="1"/>
    <col min="2826" max="2826" width="9.85546875" customWidth="1"/>
    <col min="2827" max="2827" width="10.140625" customWidth="1"/>
    <col min="2829" max="2829" width="9.140625" customWidth="1"/>
    <col min="2830" max="2830" width="0.140625" customWidth="1"/>
    <col min="3082" max="3082" width="9.85546875" customWidth="1"/>
    <col min="3083" max="3083" width="10.140625" customWidth="1"/>
    <col min="3085" max="3085" width="9.140625" customWidth="1"/>
    <col min="3086" max="3086" width="0.140625" customWidth="1"/>
    <col min="3338" max="3338" width="9.85546875" customWidth="1"/>
    <col min="3339" max="3339" width="10.140625" customWidth="1"/>
    <col min="3341" max="3341" width="9.140625" customWidth="1"/>
    <col min="3342" max="3342" width="0.140625" customWidth="1"/>
    <col min="3594" max="3594" width="9.85546875" customWidth="1"/>
    <col min="3595" max="3595" width="10.140625" customWidth="1"/>
    <col min="3597" max="3597" width="9.140625" customWidth="1"/>
    <col min="3598" max="3598" width="0.140625" customWidth="1"/>
    <col min="3850" max="3850" width="9.85546875" customWidth="1"/>
    <col min="3851" max="3851" width="10.140625" customWidth="1"/>
    <col min="3853" max="3853" width="9.140625" customWidth="1"/>
    <col min="3854" max="3854" width="0.140625" customWidth="1"/>
    <col min="4106" max="4106" width="9.85546875" customWidth="1"/>
    <col min="4107" max="4107" width="10.140625" customWidth="1"/>
    <col min="4109" max="4109" width="9.140625" customWidth="1"/>
    <col min="4110" max="4110" width="0.140625" customWidth="1"/>
    <col min="4362" max="4362" width="9.85546875" customWidth="1"/>
    <col min="4363" max="4363" width="10.140625" customWidth="1"/>
    <col min="4365" max="4365" width="9.140625" customWidth="1"/>
    <col min="4366" max="4366" width="0.140625" customWidth="1"/>
    <col min="4618" max="4618" width="9.85546875" customWidth="1"/>
    <col min="4619" max="4619" width="10.140625" customWidth="1"/>
    <col min="4621" max="4621" width="9.140625" customWidth="1"/>
    <col min="4622" max="4622" width="0.140625" customWidth="1"/>
    <col min="4874" max="4874" width="9.85546875" customWidth="1"/>
    <col min="4875" max="4875" width="10.140625" customWidth="1"/>
    <col min="4877" max="4877" width="9.140625" customWidth="1"/>
    <col min="4878" max="4878" width="0.140625" customWidth="1"/>
    <col min="5130" max="5130" width="9.85546875" customWidth="1"/>
    <col min="5131" max="5131" width="10.140625" customWidth="1"/>
    <col min="5133" max="5133" width="9.140625" customWidth="1"/>
    <col min="5134" max="5134" width="0.140625" customWidth="1"/>
    <col min="5386" max="5386" width="9.85546875" customWidth="1"/>
    <col min="5387" max="5387" width="10.140625" customWidth="1"/>
    <col min="5389" max="5389" width="9.140625" customWidth="1"/>
    <col min="5390" max="5390" width="0.140625" customWidth="1"/>
    <col min="5642" max="5642" width="9.85546875" customWidth="1"/>
    <col min="5643" max="5643" width="10.140625" customWidth="1"/>
    <col min="5645" max="5645" width="9.140625" customWidth="1"/>
    <col min="5646" max="5646" width="0.140625" customWidth="1"/>
    <col min="5898" max="5898" width="9.85546875" customWidth="1"/>
    <col min="5899" max="5899" width="10.140625" customWidth="1"/>
    <col min="5901" max="5901" width="9.140625" customWidth="1"/>
    <col min="5902" max="5902" width="0.140625" customWidth="1"/>
    <col min="6154" max="6154" width="9.85546875" customWidth="1"/>
    <col min="6155" max="6155" width="10.140625" customWidth="1"/>
    <col min="6157" max="6157" width="9.140625" customWidth="1"/>
    <col min="6158" max="6158" width="0.140625" customWidth="1"/>
    <col min="6410" max="6410" width="9.85546875" customWidth="1"/>
    <col min="6411" max="6411" width="10.140625" customWidth="1"/>
    <col min="6413" max="6413" width="9.140625" customWidth="1"/>
    <col min="6414" max="6414" width="0.140625" customWidth="1"/>
    <col min="6666" max="6666" width="9.85546875" customWidth="1"/>
    <col min="6667" max="6667" width="10.140625" customWidth="1"/>
    <col min="6669" max="6669" width="9.140625" customWidth="1"/>
    <col min="6670" max="6670" width="0.140625" customWidth="1"/>
    <col min="6922" max="6922" width="9.85546875" customWidth="1"/>
    <col min="6923" max="6923" width="10.140625" customWidth="1"/>
    <col min="6925" max="6925" width="9.140625" customWidth="1"/>
    <col min="6926" max="6926" width="0.140625" customWidth="1"/>
    <col min="7178" max="7178" width="9.85546875" customWidth="1"/>
    <col min="7179" max="7179" width="10.140625" customWidth="1"/>
    <col min="7181" max="7181" width="9.140625" customWidth="1"/>
    <col min="7182" max="7182" width="0.140625" customWidth="1"/>
    <col min="7434" max="7434" width="9.85546875" customWidth="1"/>
    <col min="7435" max="7435" width="10.140625" customWidth="1"/>
    <col min="7437" max="7437" width="9.140625" customWidth="1"/>
    <col min="7438" max="7438" width="0.140625" customWidth="1"/>
    <col min="7690" max="7690" width="9.85546875" customWidth="1"/>
    <col min="7691" max="7691" width="10.140625" customWidth="1"/>
    <col min="7693" max="7693" width="9.140625" customWidth="1"/>
    <col min="7694" max="7694" width="0.140625" customWidth="1"/>
    <col min="7946" max="7946" width="9.85546875" customWidth="1"/>
    <col min="7947" max="7947" width="10.140625" customWidth="1"/>
    <col min="7949" max="7949" width="9.140625" customWidth="1"/>
    <col min="7950" max="7950" width="0.140625" customWidth="1"/>
    <col min="8202" max="8202" width="9.85546875" customWidth="1"/>
    <col min="8203" max="8203" width="10.140625" customWidth="1"/>
    <col min="8205" max="8205" width="9.140625" customWidth="1"/>
    <col min="8206" max="8206" width="0.140625" customWidth="1"/>
    <col min="8458" max="8458" width="9.85546875" customWidth="1"/>
    <col min="8459" max="8459" width="10.140625" customWidth="1"/>
    <col min="8461" max="8461" width="9.140625" customWidth="1"/>
    <col min="8462" max="8462" width="0.140625" customWidth="1"/>
    <col min="8714" max="8714" width="9.85546875" customWidth="1"/>
    <col min="8715" max="8715" width="10.140625" customWidth="1"/>
    <col min="8717" max="8717" width="9.140625" customWidth="1"/>
    <col min="8718" max="8718" width="0.140625" customWidth="1"/>
    <col min="8970" max="8970" width="9.85546875" customWidth="1"/>
    <col min="8971" max="8971" width="10.140625" customWidth="1"/>
    <col min="8973" max="8973" width="9.140625" customWidth="1"/>
    <col min="8974" max="8974" width="0.140625" customWidth="1"/>
    <col min="9226" max="9226" width="9.85546875" customWidth="1"/>
    <col min="9227" max="9227" width="10.140625" customWidth="1"/>
    <col min="9229" max="9229" width="9.140625" customWidth="1"/>
    <col min="9230" max="9230" width="0.140625" customWidth="1"/>
    <col min="9482" max="9482" width="9.85546875" customWidth="1"/>
    <col min="9483" max="9483" width="10.140625" customWidth="1"/>
    <col min="9485" max="9485" width="9.140625" customWidth="1"/>
    <col min="9486" max="9486" width="0.140625" customWidth="1"/>
    <col min="9738" max="9738" width="9.85546875" customWidth="1"/>
    <col min="9739" max="9739" width="10.140625" customWidth="1"/>
    <col min="9741" max="9741" width="9.140625" customWidth="1"/>
    <col min="9742" max="9742" width="0.140625" customWidth="1"/>
    <col min="9994" max="9994" width="9.85546875" customWidth="1"/>
    <col min="9995" max="9995" width="10.140625" customWidth="1"/>
    <col min="9997" max="9997" width="9.140625" customWidth="1"/>
    <col min="9998" max="9998" width="0.140625" customWidth="1"/>
    <col min="10250" max="10250" width="9.85546875" customWidth="1"/>
    <col min="10251" max="10251" width="10.140625" customWidth="1"/>
    <col min="10253" max="10253" width="9.140625" customWidth="1"/>
    <col min="10254" max="10254" width="0.140625" customWidth="1"/>
    <col min="10506" max="10506" width="9.85546875" customWidth="1"/>
    <col min="10507" max="10507" width="10.140625" customWidth="1"/>
    <col min="10509" max="10509" width="9.140625" customWidth="1"/>
    <col min="10510" max="10510" width="0.140625" customWidth="1"/>
    <col min="10762" max="10762" width="9.85546875" customWidth="1"/>
    <col min="10763" max="10763" width="10.140625" customWidth="1"/>
    <col min="10765" max="10765" width="9.140625" customWidth="1"/>
    <col min="10766" max="10766" width="0.140625" customWidth="1"/>
    <col min="11018" max="11018" width="9.85546875" customWidth="1"/>
    <col min="11019" max="11019" width="10.140625" customWidth="1"/>
    <col min="11021" max="11021" width="9.140625" customWidth="1"/>
    <col min="11022" max="11022" width="0.140625" customWidth="1"/>
    <col min="11274" max="11274" width="9.85546875" customWidth="1"/>
    <col min="11275" max="11275" width="10.140625" customWidth="1"/>
    <col min="11277" max="11277" width="9.140625" customWidth="1"/>
    <col min="11278" max="11278" width="0.140625" customWidth="1"/>
    <col min="11530" max="11530" width="9.85546875" customWidth="1"/>
    <col min="11531" max="11531" width="10.140625" customWidth="1"/>
    <col min="11533" max="11533" width="9.140625" customWidth="1"/>
    <col min="11534" max="11534" width="0.140625" customWidth="1"/>
    <col min="11786" max="11786" width="9.85546875" customWidth="1"/>
    <col min="11787" max="11787" width="10.140625" customWidth="1"/>
    <col min="11789" max="11789" width="9.140625" customWidth="1"/>
    <col min="11790" max="11790" width="0.140625" customWidth="1"/>
    <col min="12042" max="12042" width="9.85546875" customWidth="1"/>
    <col min="12043" max="12043" width="10.140625" customWidth="1"/>
    <col min="12045" max="12045" width="9.140625" customWidth="1"/>
    <col min="12046" max="12046" width="0.140625" customWidth="1"/>
    <col min="12298" max="12298" width="9.85546875" customWidth="1"/>
    <col min="12299" max="12299" width="10.140625" customWidth="1"/>
    <col min="12301" max="12301" width="9.140625" customWidth="1"/>
    <col min="12302" max="12302" width="0.140625" customWidth="1"/>
    <col min="12554" max="12554" width="9.85546875" customWidth="1"/>
    <col min="12555" max="12555" width="10.140625" customWidth="1"/>
    <col min="12557" max="12557" width="9.140625" customWidth="1"/>
    <col min="12558" max="12558" width="0.140625" customWidth="1"/>
    <col min="12810" max="12810" width="9.85546875" customWidth="1"/>
    <col min="12811" max="12811" width="10.140625" customWidth="1"/>
    <col min="12813" max="12813" width="9.140625" customWidth="1"/>
    <col min="12814" max="12814" width="0.140625" customWidth="1"/>
    <col min="13066" max="13066" width="9.85546875" customWidth="1"/>
    <col min="13067" max="13067" width="10.140625" customWidth="1"/>
    <col min="13069" max="13069" width="9.140625" customWidth="1"/>
    <col min="13070" max="13070" width="0.140625" customWidth="1"/>
    <col min="13322" max="13322" width="9.85546875" customWidth="1"/>
    <col min="13323" max="13323" width="10.140625" customWidth="1"/>
    <col min="13325" max="13325" width="9.140625" customWidth="1"/>
    <col min="13326" max="13326" width="0.140625" customWidth="1"/>
    <col min="13578" max="13578" width="9.85546875" customWidth="1"/>
    <col min="13579" max="13579" width="10.140625" customWidth="1"/>
    <col min="13581" max="13581" width="9.140625" customWidth="1"/>
    <col min="13582" max="13582" width="0.140625" customWidth="1"/>
    <col min="13834" max="13834" width="9.85546875" customWidth="1"/>
    <col min="13835" max="13835" width="10.140625" customWidth="1"/>
    <col min="13837" max="13837" width="9.140625" customWidth="1"/>
    <col min="13838" max="13838" width="0.140625" customWidth="1"/>
    <col min="14090" max="14090" width="9.85546875" customWidth="1"/>
    <col min="14091" max="14091" width="10.140625" customWidth="1"/>
    <col min="14093" max="14093" width="9.140625" customWidth="1"/>
    <col min="14094" max="14094" width="0.140625" customWidth="1"/>
    <col min="14346" max="14346" width="9.85546875" customWidth="1"/>
    <col min="14347" max="14347" width="10.140625" customWidth="1"/>
    <col min="14349" max="14349" width="9.140625" customWidth="1"/>
    <col min="14350" max="14350" width="0.140625" customWidth="1"/>
    <col min="14602" max="14602" width="9.85546875" customWidth="1"/>
    <col min="14603" max="14603" width="10.140625" customWidth="1"/>
    <col min="14605" max="14605" width="9.140625" customWidth="1"/>
    <col min="14606" max="14606" width="0.140625" customWidth="1"/>
    <col min="14858" max="14858" width="9.85546875" customWidth="1"/>
    <col min="14859" max="14859" width="10.140625" customWidth="1"/>
    <col min="14861" max="14861" width="9.140625" customWidth="1"/>
    <col min="14862" max="14862" width="0.140625" customWidth="1"/>
    <col min="15114" max="15114" width="9.85546875" customWidth="1"/>
    <col min="15115" max="15115" width="10.140625" customWidth="1"/>
    <col min="15117" max="15117" width="9.140625" customWidth="1"/>
    <col min="15118" max="15118" width="0.140625" customWidth="1"/>
    <col min="15370" max="15370" width="9.85546875" customWidth="1"/>
    <col min="15371" max="15371" width="10.140625" customWidth="1"/>
    <col min="15373" max="15373" width="9.140625" customWidth="1"/>
    <col min="15374" max="15374" width="0.140625" customWidth="1"/>
    <col min="15626" max="15626" width="9.85546875" customWidth="1"/>
    <col min="15627" max="15627" width="10.140625" customWidth="1"/>
    <col min="15629" max="15629" width="9.140625" customWidth="1"/>
    <col min="15630" max="15630" width="0.140625" customWidth="1"/>
    <col min="15882" max="15882" width="9.85546875" customWidth="1"/>
    <col min="15883" max="15883" width="10.140625" customWidth="1"/>
    <col min="15885" max="15885" width="9.140625" customWidth="1"/>
    <col min="15886" max="15886" width="0.140625" customWidth="1"/>
    <col min="16138" max="16138" width="9.85546875" customWidth="1"/>
    <col min="16139" max="16139" width="10.140625" customWidth="1"/>
    <col min="16141" max="16141" width="9.140625" customWidth="1"/>
    <col min="16142" max="16142" width="0.140625" customWidth="1"/>
  </cols>
  <sheetData>
    <row r="1" spans="1:14" x14ac:dyDescent="0.2">
      <c r="A1" s="312" t="s">
        <v>1049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x14ac:dyDescent="0.2">
      <c r="A2" s="312" t="s">
        <v>912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"/>
    </row>
    <row r="3" spans="1:14" x14ac:dyDescent="0.2">
      <c r="A3" s="312" t="s">
        <v>940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</row>
    <row r="4" spans="1:14" x14ac:dyDescent="0.2">
      <c r="L4" s="103" t="s">
        <v>1044</v>
      </c>
    </row>
    <row r="5" spans="1:14" ht="38.25" x14ac:dyDescent="0.2">
      <c r="A5" s="104" t="s">
        <v>941</v>
      </c>
      <c r="B5" s="334" t="s">
        <v>942</v>
      </c>
      <c r="C5" s="335"/>
      <c r="D5" s="335"/>
      <c r="E5" s="335"/>
      <c r="F5" s="335"/>
      <c r="G5" s="334" t="s">
        <v>943</v>
      </c>
      <c r="H5" s="335"/>
      <c r="I5" s="335"/>
      <c r="J5" s="95" t="s">
        <v>921</v>
      </c>
      <c r="K5" s="95" t="s">
        <v>10</v>
      </c>
      <c r="L5" s="96" t="s">
        <v>939</v>
      </c>
      <c r="M5" s="95" t="s">
        <v>944</v>
      </c>
    </row>
    <row r="6" spans="1:14" x14ac:dyDescent="0.2">
      <c r="A6" s="104" t="s">
        <v>3</v>
      </c>
      <c r="B6" s="332" t="s">
        <v>945</v>
      </c>
      <c r="C6" s="333"/>
      <c r="D6" s="333"/>
      <c r="E6" s="333"/>
      <c r="F6" s="333"/>
      <c r="G6" s="333"/>
      <c r="H6" s="333"/>
      <c r="I6" s="333"/>
      <c r="J6" s="69"/>
      <c r="K6" s="69"/>
      <c r="L6" s="69"/>
      <c r="M6" s="69"/>
    </row>
    <row r="7" spans="1:14" x14ac:dyDescent="0.2">
      <c r="A7" s="104" t="s">
        <v>5</v>
      </c>
      <c r="B7" s="332" t="s">
        <v>946</v>
      </c>
      <c r="C7" s="333"/>
      <c r="D7" s="333"/>
      <c r="E7" s="333"/>
      <c r="F7" s="333"/>
      <c r="G7" s="333"/>
      <c r="H7" s="333"/>
      <c r="I7" s="333"/>
      <c r="J7" s="69"/>
      <c r="K7" s="69"/>
      <c r="L7" s="69"/>
      <c r="M7" s="69"/>
    </row>
    <row r="8" spans="1:14" x14ac:dyDescent="0.2">
      <c r="A8" s="104" t="s">
        <v>7</v>
      </c>
      <c r="B8" s="332" t="s">
        <v>947</v>
      </c>
      <c r="C8" s="333"/>
      <c r="D8" s="333"/>
      <c r="E8" s="333"/>
      <c r="F8" s="333"/>
      <c r="G8" s="333"/>
      <c r="H8" s="333"/>
      <c r="I8" s="333"/>
      <c r="J8" s="69"/>
      <c r="K8" s="69"/>
      <c r="L8" s="69"/>
      <c r="M8" s="69"/>
    </row>
    <row r="9" spans="1:14" x14ac:dyDescent="0.2">
      <c r="A9" s="104" t="s">
        <v>948</v>
      </c>
      <c r="B9" s="332" t="s">
        <v>949</v>
      </c>
      <c r="C9" s="333"/>
      <c r="D9" s="333"/>
      <c r="E9" s="333"/>
      <c r="F9" s="333"/>
      <c r="G9" s="333"/>
      <c r="H9" s="333"/>
      <c r="I9" s="333"/>
      <c r="J9" s="69"/>
      <c r="K9" s="69"/>
      <c r="L9" s="69"/>
      <c r="M9" s="69"/>
    </row>
    <row r="10" spans="1:14" x14ac:dyDescent="0.2">
      <c r="A10" s="104" t="s">
        <v>950</v>
      </c>
      <c r="B10" s="332" t="s">
        <v>951</v>
      </c>
      <c r="C10" s="333"/>
      <c r="D10" s="333"/>
      <c r="E10" s="333"/>
      <c r="F10" s="333"/>
      <c r="G10" s="333"/>
      <c r="H10" s="333"/>
      <c r="I10" s="333"/>
      <c r="J10" s="69"/>
      <c r="K10" s="69"/>
      <c r="L10" s="69"/>
      <c r="M10" s="69"/>
    </row>
    <row r="11" spans="1:14" x14ac:dyDescent="0.2">
      <c r="A11" s="104" t="s">
        <v>952</v>
      </c>
      <c r="B11" s="332" t="s">
        <v>953</v>
      </c>
      <c r="C11" s="333"/>
      <c r="D11" s="333"/>
      <c r="E11" s="333"/>
      <c r="F11" s="333"/>
      <c r="G11" s="333"/>
      <c r="H11" s="333"/>
      <c r="I11" s="333"/>
      <c r="J11" s="69"/>
      <c r="K11" s="69"/>
      <c r="L11" s="69"/>
      <c r="M11" s="69"/>
    </row>
    <row r="12" spans="1:14" x14ac:dyDescent="0.2">
      <c r="A12" s="104" t="s">
        <v>954</v>
      </c>
      <c r="B12" s="332" t="s">
        <v>955</v>
      </c>
      <c r="C12" s="333"/>
      <c r="D12" s="333"/>
      <c r="E12" s="333"/>
      <c r="F12" s="333"/>
      <c r="G12" s="333"/>
      <c r="H12" s="333"/>
      <c r="I12" s="333"/>
      <c r="J12" s="69"/>
      <c r="K12" s="69"/>
      <c r="L12" s="69"/>
      <c r="M12" s="69"/>
    </row>
    <row r="13" spans="1:14" x14ac:dyDescent="0.2">
      <c r="I13" s="103" t="s">
        <v>934</v>
      </c>
      <c r="J13" s="70">
        <f>SUM(J6:J12)</f>
        <v>0</v>
      </c>
      <c r="K13" s="69"/>
      <c r="L13" s="69"/>
      <c r="M13" s="69"/>
    </row>
  </sheetData>
  <mergeCells count="19">
    <mergeCell ref="B10:F10"/>
    <mergeCell ref="G10:I10"/>
    <mergeCell ref="B11:F11"/>
    <mergeCell ref="G11:I11"/>
    <mergeCell ref="B12:F12"/>
    <mergeCell ref="G12:I12"/>
    <mergeCell ref="B7:F7"/>
    <mergeCell ref="G7:I7"/>
    <mergeCell ref="B8:F8"/>
    <mergeCell ref="G8:I8"/>
    <mergeCell ref="B9:F9"/>
    <mergeCell ref="G9:I9"/>
    <mergeCell ref="B6:F6"/>
    <mergeCell ref="G6:I6"/>
    <mergeCell ref="A1:N1"/>
    <mergeCell ref="A3:N3"/>
    <mergeCell ref="B5:F5"/>
    <mergeCell ref="G5:I5"/>
    <mergeCell ref="A2:M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&amp;LOrdacsehi Község Önkormányzata
2025.évi költségvetési rendelete&amp;RÉrték típus:e Forint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="106" zoomScaleNormal="100" zoomScaleSheetLayoutView="106" workbookViewId="0">
      <selection sqref="A1:I1"/>
    </sheetView>
  </sheetViews>
  <sheetFormatPr defaultRowHeight="12.75" x14ac:dyDescent="0.2"/>
  <cols>
    <col min="2" max="2" width="30.28515625" customWidth="1"/>
    <col min="9" max="9" width="11.42578125" customWidth="1"/>
    <col min="258" max="258" width="30.28515625" customWidth="1"/>
    <col min="514" max="514" width="30.28515625" customWidth="1"/>
    <col min="770" max="770" width="30.28515625" customWidth="1"/>
    <col min="1026" max="1026" width="30.28515625" customWidth="1"/>
    <col min="1282" max="1282" width="30.28515625" customWidth="1"/>
    <col min="1538" max="1538" width="30.28515625" customWidth="1"/>
    <col min="1794" max="1794" width="30.28515625" customWidth="1"/>
    <col min="2050" max="2050" width="30.28515625" customWidth="1"/>
    <col min="2306" max="2306" width="30.28515625" customWidth="1"/>
    <col min="2562" max="2562" width="30.28515625" customWidth="1"/>
    <col min="2818" max="2818" width="30.28515625" customWidth="1"/>
    <col min="3074" max="3074" width="30.28515625" customWidth="1"/>
    <col min="3330" max="3330" width="30.28515625" customWidth="1"/>
    <col min="3586" max="3586" width="30.28515625" customWidth="1"/>
    <col min="3842" max="3842" width="30.28515625" customWidth="1"/>
    <col min="4098" max="4098" width="30.28515625" customWidth="1"/>
    <col min="4354" max="4354" width="30.28515625" customWidth="1"/>
    <col min="4610" max="4610" width="30.28515625" customWidth="1"/>
    <col min="4866" max="4866" width="30.28515625" customWidth="1"/>
    <col min="5122" max="5122" width="30.28515625" customWidth="1"/>
    <col min="5378" max="5378" width="30.28515625" customWidth="1"/>
    <col min="5634" max="5634" width="30.28515625" customWidth="1"/>
    <col min="5890" max="5890" width="30.28515625" customWidth="1"/>
    <col min="6146" max="6146" width="30.28515625" customWidth="1"/>
    <col min="6402" max="6402" width="30.28515625" customWidth="1"/>
    <col min="6658" max="6658" width="30.28515625" customWidth="1"/>
    <col min="6914" max="6914" width="30.28515625" customWidth="1"/>
    <col min="7170" max="7170" width="30.28515625" customWidth="1"/>
    <col min="7426" max="7426" width="30.28515625" customWidth="1"/>
    <col min="7682" max="7682" width="30.28515625" customWidth="1"/>
    <col min="7938" max="7938" width="30.28515625" customWidth="1"/>
    <col min="8194" max="8194" width="30.28515625" customWidth="1"/>
    <col min="8450" max="8450" width="30.28515625" customWidth="1"/>
    <col min="8706" max="8706" width="30.28515625" customWidth="1"/>
    <col min="8962" max="8962" width="30.28515625" customWidth="1"/>
    <col min="9218" max="9218" width="30.28515625" customWidth="1"/>
    <col min="9474" max="9474" width="30.28515625" customWidth="1"/>
    <col min="9730" max="9730" width="30.28515625" customWidth="1"/>
    <col min="9986" max="9986" width="30.28515625" customWidth="1"/>
    <col min="10242" max="10242" width="30.28515625" customWidth="1"/>
    <col min="10498" max="10498" width="30.28515625" customWidth="1"/>
    <col min="10754" max="10754" width="30.28515625" customWidth="1"/>
    <col min="11010" max="11010" width="30.28515625" customWidth="1"/>
    <col min="11266" max="11266" width="30.28515625" customWidth="1"/>
    <col min="11522" max="11522" width="30.28515625" customWidth="1"/>
    <col min="11778" max="11778" width="30.28515625" customWidth="1"/>
    <col min="12034" max="12034" width="30.28515625" customWidth="1"/>
    <col min="12290" max="12290" width="30.28515625" customWidth="1"/>
    <col min="12546" max="12546" width="30.28515625" customWidth="1"/>
    <col min="12802" max="12802" width="30.28515625" customWidth="1"/>
    <col min="13058" max="13058" width="30.28515625" customWidth="1"/>
    <col min="13314" max="13314" width="30.28515625" customWidth="1"/>
    <col min="13570" max="13570" width="30.28515625" customWidth="1"/>
    <col min="13826" max="13826" width="30.28515625" customWidth="1"/>
    <col min="14082" max="14082" width="30.28515625" customWidth="1"/>
    <col min="14338" max="14338" width="30.28515625" customWidth="1"/>
    <col min="14594" max="14594" width="30.28515625" customWidth="1"/>
    <col min="14850" max="14850" width="30.28515625" customWidth="1"/>
    <col min="15106" max="15106" width="30.28515625" customWidth="1"/>
    <col min="15362" max="15362" width="30.28515625" customWidth="1"/>
    <col min="15618" max="15618" width="30.28515625" customWidth="1"/>
    <col min="15874" max="15874" width="30.28515625" customWidth="1"/>
    <col min="16130" max="16130" width="30.28515625" customWidth="1"/>
  </cols>
  <sheetData>
    <row r="1" spans="1:9" x14ac:dyDescent="0.2">
      <c r="A1" s="312" t="s">
        <v>1048</v>
      </c>
      <c r="B1" s="312"/>
      <c r="C1" s="312"/>
      <c r="D1" s="312"/>
      <c r="E1" s="312"/>
      <c r="F1" s="312"/>
      <c r="G1" s="312"/>
      <c r="H1" s="312"/>
      <c r="I1" s="312"/>
    </row>
    <row r="2" spans="1:9" x14ac:dyDescent="0.2">
      <c r="A2" s="312" t="s">
        <v>912</v>
      </c>
      <c r="B2" s="312"/>
      <c r="C2" s="312"/>
      <c r="D2" s="312"/>
      <c r="E2" s="312"/>
      <c r="F2" s="312"/>
      <c r="G2" s="312"/>
      <c r="H2" s="312"/>
      <c r="I2" s="312"/>
    </row>
    <row r="3" spans="1:9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9" x14ac:dyDescent="0.2">
      <c r="A4" s="105"/>
      <c r="B4" s="106"/>
      <c r="C4" s="107"/>
      <c r="D4" s="108"/>
      <c r="E4" s="106"/>
      <c r="F4" s="108"/>
      <c r="G4" s="108"/>
      <c r="H4" s="108"/>
      <c r="I4" s="109"/>
    </row>
    <row r="5" spans="1:9" x14ac:dyDescent="0.2">
      <c r="A5" s="80" t="s">
        <v>956</v>
      </c>
      <c r="B5" s="80" t="s">
        <v>2</v>
      </c>
      <c r="C5" s="336" t="s">
        <v>957</v>
      </c>
      <c r="D5" s="336"/>
      <c r="E5" s="337" t="s">
        <v>958</v>
      </c>
      <c r="F5" s="337"/>
      <c r="G5" s="337" t="s">
        <v>959</v>
      </c>
      <c r="H5" s="337"/>
      <c r="I5" s="110" t="s">
        <v>931</v>
      </c>
    </row>
    <row r="6" spans="1:9" x14ac:dyDescent="0.2">
      <c r="A6" s="80"/>
      <c r="B6" s="80"/>
      <c r="C6" s="111" t="s">
        <v>960</v>
      </c>
      <c r="D6" s="112" t="s">
        <v>961</v>
      </c>
      <c r="E6" s="80" t="s">
        <v>960</v>
      </c>
      <c r="F6" s="112" t="s">
        <v>961</v>
      </c>
      <c r="G6" s="80"/>
      <c r="H6" s="112" t="s">
        <v>961</v>
      </c>
      <c r="I6" s="113" t="s">
        <v>961</v>
      </c>
    </row>
    <row r="7" spans="1:9" ht="51" x14ac:dyDescent="0.2">
      <c r="A7" s="80" t="s">
        <v>3</v>
      </c>
      <c r="B7" s="114" t="s">
        <v>962</v>
      </c>
      <c r="C7" s="115"/>
      <c r="D7" s="116"/>
      <c r="E7" s="117"/>
      <c r="F7" s="116"/>
      <c r="G7" s="116"/>
      <c r="H7" s="116"/>
      <c r="I7" s="110">
        <f>+D7+F7+H7</f>
        <v>0</v>
      </c>
    </row>
    <row r="8" spans="1:9" ht="51" x14ac:dyDescent="0.2">
      <c r="A8" s="80" t="s">
        <v>5</v>
      </c>
      <c r="B8" s="114" t="s">
        <v>963</v>
      </c>
      <c r="C8" s="115"/>
      <c r="D8" s="116"/>
      <c r="E8" s="117"/>
      <c r="F8" s="116"/>
      <c r="G8" s="116"/>
      <c r="H8" s="116"/>
      <c r="I8" s="110">
        <f>+D8+F8+H8</f>
        <v>0</v>
      </c>
    </row>
    <row r="9" spans="1:9" ht="55.5" customHeight="1" x14ac:dyDescent="0.2">
      <c r="A9" s="80" t="s">
        <v>7</v>
      </c>
      <c r="B9" s="114" t="s">
        <v>964</v>
      </c>
      <c r="C9" s="115"/>
      <c r="D9" s="116"/>
      <c r="E9" s="117"/>
      <c r="F9" s="116"/>
      <c r="G9" s="116"/>
      <c r="H9" s="116"/>
      <c r="I9" s="110">
        <f>+D9+F9+H9</f>
        <v>0</v>
      </c>
    </row>
    <row r="10" spans="1:9" ht="39.950000000000003" customHeight="1" x14ac:dyDescent="0.2">
      <c r="A10" s="80"/>
      <c r="B10" s="118" t="s">
        <v>965</v>
      </c>
      <c r="C10" s="111"/>
      <c r="D10" s="116"/>
      <c r="E10" s="119"/>
      <c r="F10" s="120"/>
      <c r="G10" s="120"/>
      <c r="H10" s="120"/>
      <c r="I10" s="121"/>
    </row>
    <row r="11" spans="1:9" ht="39.950000000000003" customHeight="1" x14ac:dyDescent="0.2">
      <c r="A11" s="80"/>
      <c r="B11" s="118" t="s">
        <v>966</v>
      </c>
      <c r="C11" s="111"/>
      <c r="D11" s="116"/>
      <c r="E11" s="119"/>
      <c r="F11" s="120"/>
      <c r="G11" s="120"/>
      <c r="H11" s="120"/>
      <c r="I11" s="121"/>
    </row>
    <row r="12" spans="1:9" ht="39.950000000000003" customHeight="1" x14ac:dyDescent="0.2">
      <c r="A12" s="80"/>
      <c r="B12" s="118" t="s">
        <v>967</v>
      </c>
      <c r="C12" s="111"/>
      <c r="D12" s="116"/>
      <c r="E12" s="119"/>
      <c r="F12" s="120"/>
      <c r="G12" s="120"/>
      <c r="H12" s="120"/>
      <c r="I12" s="121"/>
    </row>
    <row r="13" spans="1:9" ht="39.950000000000003" customHeight="1" x14ac:dyDescent="0.2">
      <c r="A13" s="80" t="s">
        <v>948</v>
      </c>
      <c r="B13" s="114" t="s">
        <v>968</v>
      </c>
      <c r="C13" s="115"/>
      <c r="D13" s="116"/>
      <c r="E13" s="117"/>
      <c r="F13" s="116"/>
      <c r="G13" s="116"/>
      <c r="H13" s="116"/>
      <c r="I13" s="110"/>
    </row>
    <row r="14" spans="1:9" ht="39.950000000000003" customHeight="1" x14ac:dyDescent="0.2">
      <c r="A14" s="80" t="s">
        <v>950</v>
      </c>
      <c r="B14" s="114" t="s">
        <v>969</v>
      </c>
      <c r="C14" s="115"/>
      <c r="D14" s="116"/>
      <c r="E14" s="117"/>
      <c r="F14" s="116"/>
      <c r="G14" s="116"/>
      <c r="H14" s="116"/>
      <c r="I14" s="110"/>
    </row>
    <row r="15" spans="1:9" ht="61.5" customHeight="1" x14ac:dyDescent="0.2">
      <c r="A15" s="122"/>
      <c r="B15" s="123" t="s">
        <v>934</v>
      </c>
      <c r="C15" s="124">
        <f t="shared" ref="C15:I15" si="0">SUM(C7:C14)</f>
        <v>0</v>
      </c>
      <c r="D15" s="110">
        <f t="shared" si="0"/>
        <v>0</v>
      </c>
      <c r="E15" s="110">
        <f t="shared" si="0"/>
        <v>0</v>
      </c>
      <c r="F15" s="110">
        <f t="shared" si="0"/>
        <v>0</v>
      </c>
      <c r="G15" s="110">
        <f t="shared" si="0"/>
        <v>0</v>
      </c>
      <c r="H15" s="110">
        <f t="shared" si="0"/>
        <v>0</v>
      </c>
      <c r="I15" s="110">
        <f t="shared" si="0"/>
        <v>0</v>
      </c>
    </row>
    <row r="16" spans="1:9" ht="39.950000000000003" customHeight="1" x14ac:dyDescent="0.2"/>
  </sheetData>
  <mergeCells count="5">
    <mergeCell ref="A1:I1"/>
    <mergeCell ref="A2:I2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&amp;LOrdacsehi Község Önkormányzata
2025.évi költségvetési rendelete&amp;RÉrték típus:e Forint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Címrend</vt:lpstr>
      <vt:lpstr>össz</vt:lpstr>
      <vt:lpstr>ÖNK</vt:lpstr>
      <vt:lpstr>ovi</vt:lpstr>
      <vt:lpstr>Felhalmozás</vt:lpstr>
      <vt:lpstr>létszám</vt:lpstr>
      <vt:lpstr>Eu </vt:lpstr>
      <vt:lpstr>Hitel</vt:lpstr>
      <vt:lpstr>Közvetett támogatás</vt:lpstr>
      <vt:lpstr>Előírányzat felhasználás</vt:lpstr>
      <vt:lpstr>Gördülő</vt:lpstr>
      <vt:lpstr>Céltartalék</vt:lpstr>
      <vt:lpstr>Felhalmozás!Nyomtatási_cím</vt:lpstr>
      <vt:lpstr>ÖNK!Nyomtatási_cím</vt:lpstr>
      <vt:lpstr>össz!Nyomtatási_cím</vt:lpstr>
      <vt:lpstr>Céltartalék!Nyomtatási_terület</vt:lpstr>
      <vt:lpstr>Címrend!Nyomtatási_terület</vt:lpstr>
      <vt:lpstr>'Előírányzat felhasználás'!Nyomtatási_terület</vt:lpstr>
      <vt:lpstr>Felhalmozás!Nyomtatási_terület</vt:lpstr>
      <vt:lpstr>Gördülő!Nyomtatási_terület</vt:lpstr>
      <vt:lpstr>létszám!Nyomtatási_terület</vt:lpstr>
      <vt:lpstr>ovi!Nyomtatási_terület</vt:lpstr>
      <vt:lpstr>ÖNK!Nyomtatási_terület</vt:lpstr>
      <vt:lpstr>össz!Nyomtatási_terület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Windows-felhasználó</cp:lastModifiedBy>
  <cp:lastPrinted>2025-02-05T08:57:47Z</cp:lastPrinted>
  <dcterms:created xsi:type="dcterms:W3CDTF">2020-10-01T10:55:44Z</dcterms:created>
  <dcterms:modified xsi:type="dcterms:W3CDTF">2025-02-10T12:06:12Z</dcterms:modified>
</cp:coreProperties>
</file>